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490" activeTab="0"/>
  </bookViews>
  <sheets>
    <sheet name="BBS" sheetId="1" r:id="rId1"/>
  </sheets>
  <definedNames>
    <definedName name="_xlnm.Print_Area" localSheetId="0">'BBS'!$A$2:$R$57</definedName>
    <definedName name="_xlnm.Print_Titles" localSheetId="0">'BBS'!$2:$19</definedName>
  </definedNames>
  <calcPr fullCalcOnLoad="1"/>
</workbook>
</file>

<file path=xl/sharedStrings.xml><?xml version="1.0" encoding="utf-8"?>
<sst xmlns="http://schemas.openxmlformats.org/spreadsheetml/2006/main" count="86" uniqueCount="72">
  <si>
    <t>B</t>
  </si>
  <si>
    <t>C</t>
  </si>
  <si>
    <t>D</t>
  </si>
  <si>
    <t>E</t>
  </si>
  <si>
    <t>Total</t>
  </si>
  <si>
    <t>(d)</t>
  </si>
  <si>
    <t>(e)</t>
  </si>
  <si>
    <t>8mm</t>
  </si>
  <si>
    <t>10mm</t>
  </si>
  <si>
    <t>12mm</t>
  </si>
  <si>
    <t>14mm</t>
  </si>
  <si>
    <t xml:space="preserve">PROJECT </t>
  </si>
  <si>
    <t xml:space="preserve">LOCATION    </t>
  </si>
  <si>
    <t>PAGE</t>
  </si>
  <si>
    <t>16mm</t>
  </si>
  <si>
    <t>CLIENT</t>
  </si>
  <si>
    <t xml:space="preserve">BBS REF       </t>
  </si>
  <si>
    <t>PREP. BY</t>
  </si>
  <si>
    <t>20mm</t>
  </si>
  <si>
    <t>PR. MANAGER</t>
  </si>
  <si>
    <t xml:space="preserve">DWG REF.    </t>
  </si>
  <si>
    <t>CHKD  BY</t>
  </si>
  <si>
    <t>25mm</t>
  </si>
  <si>
    <t>CONSULTANT</t>
  </si>
  <si>
    <t xml:space="preserve">DATE PREP. </t>
  </si>
  <si>
    <t>32mm</t>
  </si>
  <si>
    <t>CONTRACTOR</t>
  </si>
  <si>
    <t xml:space="preserve">DATE REV.   </t>
  </si>
  <si>
    <t>REV. NO.</t>
  </si>
  <si>
    <t>A (DAB)</t>
  </si>
  <si>
    <t>40mm</t>
  </si>
  <si>
    <t>MEMBER</t>
  </si>
  <si>
    <t>BAR</t>
  </si>
  <si>
    <t>TYBE</t>
  </si>
  <si>
    <t>SIZE</t>
  </si>
  <si>
    <t>#OF MEM</t>
  </si>
  <si>
    <t># OF BAR/MEM</t>
  </si>
  <si>
    <t>TOT. # BARS</t>
  </si>
  <si>
    <t>LEN.OF BAR</t>
  </si>
  <si>
    <t>SHAPE CODE</t>
  </si>
  <si>
    <t>TOT Wt</t>
  </si>
  <si>
    <t>MARK</t>
  </si>
  <si>
    <t>A</t>
  </si>
  <si>
    <t>F</t>
  </si>
  <si>
    <t>mm**</t>
  </si>
  <si>
    <t>mm*</t>
  </si>
  <si>
    <t>KG</t>
  </si>
  <si>
    <t>( a )</t>
  </si>
  <si>
    <t>( b )</t>
  </si>
  <si>
    <t xml:space="preserve">(c ) </t>
  </si>
  <si>
    <t>( f )</t>
  </si>
  <si>
    <t>(g)=(e*f)</t>
  </si>
  <si>
    <t>( h )</t>
  </si>
  <si>
    <t>( j )</t>
  </si>
  <si>
    <t>SHEET WEIGHT (KG)</t>
  </si>
  <si>
    <t>BBS SUMMARY</t>
  </si>
  <si>
    <t>DIA MM</t>
  </si>
  <si>
    <t>TOTAL(TON)</t>
  </si>
  <si>
    <t>TOTAL(KG)</t>
  </si>
  <si>
    <t>G</t>
  </si>
  <si>
    <t>APPROVED BY : TA</t>
  </si>
  <si>
    <t>H</t>
  </si>
  <si>
    <t>CHEKED BY : HS</t>
  </si>
  <si>
    <t xml:space="preserve"> </t>
  </si>
  <si>
    <t>BAR BENDING SCHEDULE CONFORMS TO B.S. 8666-2005</t>
  </si>
  <si>
    <t>18mm</t>
  </si>
  <si>
    <t>18</t>
  </si>
  <si>
    <t>Link</t>
  </si>
  <si>
    <t>T</t>
  </si>
  <si>
    <t>Vertical</t>
  </si>
  <si>
    <t>END BBS</t>
  </si>
  <si>
    <t>C1-Type 1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</si>
</sst>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د.إ.&quot;\ #,##0_-;&quot;د.إ.&quot;\ #,##0\-"/>
    <numFmt numFmtId="165" formatCode="&quot;د.إ.&quot;\ #,##0_-;[Red]&quot;د.إ.&quot;\ #,##0\-"/>
    <numFmt numFmtId="166" formatCode="&quot;د.إ.&quot;\ #,##0.00_-;&quot;د.إ.&quot;\ #,##0.00\-"/>
    <numFmt numFmtId="167" formatCode="&quot;د.إ.&quot;\ #,##0.00_-;[Red]&quot;د.إ.&quot;\ #,##0.00\-"/>
    <numFmt numFmtId="168" formatCode="_-&quot;د.إ.&quot;\ * #,##0_-;_-&quot;د.إ.&quot;\ * #,##0\-;_-&quot;د.إ.&quot;\ * &quot;-&quot;_-;_-@_-"/>
    <numFmt numFmtId="169" formatCode="_-* #,##0_-;_-* #,##0\-;_-* &quot;-&quot;_-;_-@_-"/>
    <numFmt numFmtId="170" formatCode="_-&quot;د.إ.&quot;\ * #,##0.00_-;_-&quot;د.إ.&quot;\ * #,##0.00\-;_-&quot;د.إ.&quot;\ * &quot;-&quot;??_-;_-@_-"/>
    <numFmt numFmtId="171" formatCode="_-* #,##0.00_-;_-* #,##0.00\-;_-* &quot;-&quot;??_-;_-@_-"/>
    <numFmt numFmtId="172" formatCode="0.000"/>
    <numFmt numFmtId="173" formatCode="0_)"/>
    <numFmt numFmtId="174" formatCode="#,##0.000_);[Red]\(#,##0.000\)"/>
    <numFmt numFmtId="175" formatCode="[$-409]d/mmm/yy;@"/>
  </numFmts>
  <fonts count="55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7.5"/>
      <color indexed="36"/>
      <name val="MS Sans Serif"/>
      <family val="0"/>
    </font>
    <font>
      <u val="single"/>
      <sz val="7.5"/>
      <color indexed="12"/>
      <name val="MS Sans Serif"/>
      <family val="0"/>
    </font>
    <font>
      <sz val="10"/>
      <color indexed="9"/>
      <name val="MS Sans Serif"/>
      <family val="2"/>
    </font>
    <font>
      <b/>
      <sz val="10"/>
      <name val="Arial"/>
      <family val="2"/>
    </font>
    <font>
      <b/>
      <sz val="8"/>
      <name val="MS Sans Serif"/>
      <family val="2"/>
    </font>
    <font>
      <sz val="7.5"/>
      <color indexed="12"/>
      <name val="Arial"/>
      <family val="2"/>
    </font>
    <font>
      <b/>
      <sz val="10"/>
      <name val="Arial Baltic"/>
      <family val="2"/>
    </font>
    <font>
      <sz val="10"/>
      <name val="Arial Narrow"/>
      <family val="2"/>
    </font>
    <font>
      <sz val="10"/>
      <name val="Arial Baltic"/>
      <family val="2"/>
    </font>
    <font>
      <sz val="10"/>
      <color indexed="9"/>
      <name val="Arial Baltic"/>
      <family val="2"/>
    </font>
    <font>
      <sz val="10"/>
      <name val="Arial"/>
      <family val="0"/>
    </font>
    <font>
      <sz val="12"/>
      <color indexed="43"/>
      <name val="Arial Narrow"/>
      <family val="2"/>
    </font>
    <font>
      <b/>
      <sz val="12"/>
      <color indexed="43"/>
      <name val="Arial Narrow"/>
      <family val="2"/>
    </font>
    <font>
      <sz val="8"/>
      <name val="Arial Baltic"/>
      <family val="2"/>
    </font>
    <font>
      <b/>
      <sz val="10"/>
      <name val="Arial Narrow"/>
      <family val="2"/>
    </font>
    <font>
      <sz val="10"/>
      <color indexed="10"/>
      <name val="Arial Narrow"/>
      <family val="2"/>
    </font>
    <font>
      <sz val="12"/>
      <color indexed="43"/>
      <name val="Arial Baltic"/>
      <family val="2"/>
    </font>
    <font>
      <sz val="10"/>
      <color indexed="22"/>
      <name val="Arial Baltic"/>
      <family val="2"/>
    </font>
    <font>
      <sz val="10"/>
      <color indexed="8"/>
      <name val="MS Sans Serif"/>
      <family val="0"/>
    </font>
    <font>
      <sz val="10"/>
      <color indexed="10"/>
      <name val="MS Sans Serif"/>
      <family val="0"/>
    </font>
    <font>
      <sz val="10"/>
      <color indexed="10"/>
      <name val="Times New Roman"/>
      <family val="1"/>
    </font>
    <font>
      <b/>
      <sz val="10"/>
      <color indexed="9"/>
      <name val="MS Sans Serif"/>
      <family val="2"/>
    </font>
    <font>
      <b/>
      <sz val="8"/>
      <color indexed="9"/>
      <name val="MS Sans Serif"/>
      <family val="2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8"/>
      <color indexed="10"/>
      <name val="MS Sans Serif"/>
      <family val="0"/>
    </font>
    <font>
      <sz val="8"/>
      <color indexed="10"/>
      <name val="Arial"/>
      <family val="2"/>
    </font>
    <font>
      <sz val="8"/>
      <color indexed="12"/>
      <name val="MS Sans Serif"/>
      <family val="0"/>
    </font>
    <font>
      <sz val="8"/>
      <color indexed="12"/>
      <name val="Arial"/>
      <family val="2"/>
    </font>
    <font>
      <sz val="8"/>
      <color indexed="17"/>
      <name val="MS Sans Serif"/>
      <family val="0"/>
    </font>
    <font>
      <sz val="8"/>
      <color indexed="17"/>
      <name val="Arial"/>
      <family val="2"/>
    </font>
    <font>
      <sz val="8"/>
      <color indexed="15"/>
      <name val="MS Sans Serif"/>
      <family val="0"/>
    </font>
    <font>
      <sz val="8"/>
      <color indexed="15"/>
      <name val="Arial"/>
      <family val="2"/>
    </font>
    <font>
      <b/>
      <sz val="10"/>
      <color indexed="8"/>
      <name val="Arial Narrow"/>
      <family val="2"/>
    </font>
    <font>
      <sz val="8"/>
      <name val="MS Sans Serif"/>
      <family val="0"/>
    </font>
    <font>
      <sz val="8"/>
      <name val="Arial"/>
      <family val="2"/>
    </font>
    <font>
      <sz val="8"/>
      <color indexed="11"/>
      <name val="MS Sans Serif"/>
      <family val="0"/>
    </font>
    <font>
      <sz val="8"/>
      <color indexed="11"/>
      <name val="Arial"/>
      <family val="2"/>
    </font>
    <font>
      <sz val="8"/>
      <color indexed="42"/>
      <name val="MS Sans Serif"/>
      <family val="0"/>
    </font>
    <font>
      <sz val="8"/>
      <color indexed="42"/>
      <name val="Arial"/>
      <family val="2"/>
    </font>
    <font>
      <sz val="8"/>
      <color indexed="18"/>
      <name val="MS Sans Serif"/>
      <family val="0"/>
    </font>
    <font>
      <sz val="8"/>
      <color indexed="18"/>
      <name val="Arial"/>
      <family val="2"/>
    </font>
    <font>
      <b/>
      <sz val="10"/>
      <color indexed="12"/>
      <name val="Arial"/>
      <family val="2"/>
    </font>
    <font>
      <b/>
      <sz val="8"/>
      <color indexed="8"/>
      <name val="MS Sans Serif"/>
      <family val="2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b/>
      <sz val="10"/>
      <color indexed="10"/>
      <name val="Times New Roman"/>
      <family val="1"/>
    </font>
    <font>
      <sz val="7"/>
      <color indexed="23"/>
      <name val="Arial"/>
      <family val="2"/>
    </font>
    <font>
      <sz val="8"/>
      <color indexed="12"/>
      <name val="Times New Roman"/>
      <family val="1"/>
    </font>
    <font>
      <b/>
      <sz val="7"/>
      <color indexed="8"/>
      <name val="MS Sans Serif"/>
      <family val="2"/>
    </font>
    <font>
      <sz val="8"/>
      <color indexed="9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49">
    <border>
      <left/>
      <right/>
      <top/>
      <bottom/>
      <diagonal/>
    </border>
    <border>
      <left style="medium"/>
      <right style="hair"/>
      <top style="hair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hair"/>
      <right>
        <color indexed="63"/>
      </right>
      <top style="hair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hair"/>
      <top style="hair"/>
      <bottom style="hair"/>
    </border>
    <border>
      <left style="medium"/>
      <right style="hair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medium"/>
      <right style="hair"/>
      <top style="thin"/>
      <bottom style="thin"/>
    </border>
    <border>
      <left>
        <color indexed="63"/>
      </left>
      <right style="medium"/>
      <top style="medium"/>
      <bottom style="medium"/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198">
    <xf numFmtId="0" fontId="0" fillId="0" borderId="0" xfId="0" applyAlignment="1">
      <alignment/>
    </xf>
    <xf numFmtId="0" fontId="10" fillId="0" borderId="1" xfId="0" applyFont="1" applyFill="1" applyBorder="1" applyAlignment="1">
      <alignment horizontal="left"/>
    </xf>
    <xf numFmtId="49" fontId="11" fillId="0" borderId="2" xfId="0" applyNumberFormat="1" applyFont="1" applyFill="1" applyBorder="1" applyAlignment="1">
      <alignment horizontal="left"/>
    </xf>
    <xf numFmtId="0" fontId="12" fillId="0" borderId="2" xfId="0" applyFont="1" applyFill="1" applyBorder="1" applyAlignment="1">
      <alignment horizontal="left"/>
    </xf>
    <xf numFmtId="0" fontId="12" fillId="0" borderId="2" xfId="0" applyFont="1" applyFill="1" applyBorder="1" applyAlignment="1">
      <alignment horizontal="right"/>
    </xf>
    <xf numFmtId="1" fontId="12" fillId="0" borderId="2" xfId="0" applyNumberFormat="1" applyFont="1" applyFill="1" applyBorder="1" applyAlignment="1">
      <alignment horizontal="right"/>
    </xf>
    <xf numFmtId="49" fontId="10" fillId="0" borderId="2" xfId="0" applyNumberFormat="1" applyFont="1" applyFill="1" applyBorder="1" applyAlignment="1">
      <alignment horizontal="center"/>
    </xf>
    <xf numFmtId="0" fontId="10" fillId="0" borderId="2" xfId="0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/>
    </xf>
    <xf numFmtId="0" fontId="12" fillId="0" borderId="0" xfId="23" applyFont="1" applyFill="1">
      <alignment/>
      <protection/>
    </xf>
    <xf numFmtId="1" fontId="15" fillId="0" borderId="0" xfId="23" applyNumberFormat="1" applyFont="1" applyFill="1" applyBorder="1" applyAlignment="1">
      <alignment horizontal="center"/>
      <protection/>
    </xf>
    <xf numFmtId="1" fontId="16" fillId="2" borderId="0" xfId="23" applyNumberFormat="1" applyFont="1" applyFill="1" applyBorder="1" applyAlignment="1">
      <alignment horizontal="center"/>
      <protection/>
    </xf>
    <xf numFmtId="1" fontId="19" fillId="2" borderId="0" xfId="23" applyNumberFormat="1" applyFont="1" applyFill="1" applyBorder="1" applyAlignment="1">
      <alignment horizontal="center"/>
      <protection/>
    </xf>
    <xf numFmtId="0" fontId="17" fillId="0" borderId="0" xfId="23" applyFont="1" applyFill="1">
      <alignment/>
      <protection/>
    </xf>
    <xf numFmtId="2" fontId="17" fillId="0" borderId="0" xfId="23" applyNumberFormat="1" applyFont="1" applyFill="1">
      <alignment/>
      <protection/>
    </xf>
    <xf numFmtId="1" fontId="20" fillId="0" borderId="0" xfId="23" applyNumberFormat="1" applyFont="1" applyFill="1">
      <alignment/>
      <protection/>
    </xf>
    <xf numFmtId="0" fontId="21" fillId="0" borderId="0" xfId="23" applyFont="1" applyFill="1">
      <alignment/>
      <protection/>
    </xf>
    <xf numFmtId="0" fontId="23" fillId="3" borderId="0" xfId="22" applyFont="1" applyFill="1" applyBorder="1">
      <alignment/>
      <protection/>
    </xf>
    <xf numFmtId="0" fontId="24" fillId="3" borderId="0" xfId="22" applyFont="1" applyFill="1" applyBorder="1" applyAlignment="1">
      <alignment horizontal="center"/>
      <protection/>
    </xf>
    <xf numFmtId="0" fontId="24" fillId="3" borderId="0" xfId="22" applyFont="1" applyFill="1" applyBorder="1">
      <alignment/>
      <protection/>
    </xf>
    <xf numFmtId="174" fontId="24" fillId="3" borderId="0" xfId="17" applyNumberFormat="1" applyFont="1" applyFill="1" applyBorder="1" applyAlignment="1">
      <alignment horizontal="center"/>
    </xf>
    <xf numFmtId="0" fontId="6" fillId="3" borderId="0" xfId="22" applyFont="1" applyFill="1" applyBorder="1">
      <alignment/>
      <protection/>
    </xf>
    <xf numFmtId="0" fontId="0" fillId="3" borderId="0" xfId="22" applyFill="1" applyBorder="1">
      <alignment/>
      <protection/>
    </xf>
    <xf numFmtId="0" fontId="0" fillId="0" borderId="0" xfId="22">
      <alignment/>
      <protection/>
    </xf>
    <xf numFmtId="0" fontId="25" fillId="3" borderId="3" xfId="22" applyFont="1" applyFill="1" applyBorder="1">
      <alignment/>
      <protection/>
    </xf>
    <xf numFmtId="0" fontId="6" fillId="3" borderId="4" xfId="22" applyFont="1" applyFill="1" applyBorder="1">
      <alignment/>
      <protection/>
    </xf>
    <xf numFmtId="0" fontId="25" fillId="3" borderId="4" xfId="22" applyFont="1" applyFill="1" applyBorder="1">
      <alignment/>
      <protection/>
    </xf>
    <xf numFmtId="1" fontId="6" fillId="3" borderId="4" xfId="22" applyNumberFormat="1" applyFont="1" applyFill="1" applyBorder="1">
      <alignment/>
      <protection/>
    </xf>
    <xf numFmtId="0" fontId="6" fillId="3" borderId="5" xfId="22" applyFont="1" applyFill="1" applyBorder="1">
      <alignment/>
      <protection/>
    </xf>
    <xf numFmtId="0" fontId="6" fillId="0" borderId="6" xfId="22" applyFont="1" applyBorder="1">
      <alignment/>
      <protection/>
    </xf>
    <xf numFmtId="0" fontId="6" fillId="0" borderId="0" xfId="22" applyFont="1" applyBorder="1">
      <alignment/>
      <protection/>
    </xf>
    <xf numFmtId="0" fontId="6" fillId="3" borderId="0" xfId="22" applyFont="1" applyFill="1" applyBorder="1">
      <alignment/>
      <protection/>
    </xf>
    <xf numFmtId="0" fontId="26" fillId="3" borderId="0" xfId="22" applyFont="1" applyFill="1" applyBorder="1">
      <alignment/>
      <protection/>
    </xf>
    <xf numFmtId="0" fontId="25" fillId="3" borderId="0" xfId="22" applyFont="1" applyFill="1" applyBorder="1">
      <alignment/>
      <protection/>
    </xf>
    <xf numFmtId="1" fontId="25" fillId="3" borderId="0" xfId="22" applyNumberFormat="1" applyFont="1" applyFill="1" applyBorder="1">
      <alignment/>
      <protection/>
    </xf>
    <xf numFmtId="0" fontId="26" fillId="0" borderId="0" xfId="22" applyFont="1" applyBorder="1" applyAlignment="1">
      <alignment/>
      <protection/>
    </xf>
    <xf numFmtId="0" fontId="27" fillId="0" borderId="0" xfId="22" applyFont="1" applyBorder="1" applyAlignment="1">
      <alignment horizontal="center"/>
      <protection/>
    </xf>
    <xf numFmtId="0" fontId="28" fillId="0" borderId="0" xfId="22" applyFont="1" applyBorder="1" applyAlignment="1">
      <alignment horizontal="left" vertical="center"/>
      <protection/>
    </xf>
    <xf numFmtId="0" fontId="28" fillId="0" borderId="0" xfId="22" applyFont="1" applyBorder="1" applyAlignment="1">
      <alignment horizontal="left"/>
      <protection/>
    </xf>
    <xf numFmtId="0" fontId="6" fillId="0" borderId="7" xfId="22" applyFont="1" applyBorder="1">
      <alignment/>
      <protection/>
    </xf>
    <xf numFmtId="0" fontId="29" fillId="0" borderId="0" xfId="22" applyFont="1" applyFill="1" applyAlignment="1">
      <alignment horizontal="left" vertical="center"/>
      <protection/>
    </xf>
    <xf numFmtId="172" fontId="30" fillId="0" borderId="0" xfId="22" applyNumberFormat="1" applyFont="1" applyFill="1" applyAlignment="1">
      <alignment horizontal="left" vertical="center"/>
      <protection/>
    </xf>
    <xf numFmtId="0" fontId="24" fillId="3" borderId="0" xfId="22" applyFont="1" applyFill="1" applyBorder="1" applyAlignment="1" quotePrefix="1">
      <alignment horizontal="center"/>
      <protection/>
    </xf>
    <xf numFmtId="0" fontId="25" fillId="0" borderId="6" xfId="22" applyFont="1" applyBorder="1">
      <alignment/>
      <protection/>
    </xf>
    <xf numFmtId="0" fontId="26" fillId="0" borderId="7" xfId="22" applyFont="1" applyBorder="1" applyAlignment="1">
      <alignment/>
      <protection/>
    </xf>
    <xf numFmtId="0" fontId="31" fillId="0" borderId="0" xfId="22" applyFont="1" applyFill="1" applyAlignment="1">
      <alignment horizontal="left" vertical="center"/>
      <protection/>
    </xf>
    <xf numFmtId="172" fontId="32" fillId="0" borderId="0" xfId="22" applyNumberFormat="1" applyFont="1" applyFill="1" applyAlignment="1">
      <alignment horizontal="left" vertical="center"/>
      <protection/>
    </xf>
    <xf numFmtId="0" fontId="33" fillId="0" borderId="0" xfId="22" applyFont="1" applyFill="1" applyAlignment="1">
      <alignment horizontal="left" vertical="center"/>
      <protection/>
    </xf>
    <xf numFmtId="172" fontId="34" fillId="0" borderId="0" xfId="22" applyNumberFormat="1" applyFont="1" applyFill="1" applyAlignment="1">
      <alignment horizontal="left" vertical="center"/>
      <protection/>
    </xf>
    <xf numFmtId="0" fontId="25" fillId="0" borderId="8" xfId="22" applyFont="1" applyBorder="1">
      <alignment/>
      <protection/>
    </xf>
    <xf numFmtId="0" fontId="6" fillId="0" borderId="9" xfId="22" applyFont="1" applyBorder="1">
      <alignment/>
      <protection/>
    </xf>
    <xf numFmtId="0" fontId="26" fillId="0" borderId="9" xfId="22" applyFont="1" applyBorder="1" applyAlignment="1">
      <alignment/>
      <protection/>
    </xf>
    <xf numFmtId="0" fontId="35" fillId="0" borderId="0" xfId="22" applyFont="1" applyFill="1" applyAlignment="1">
      <alignment horizontal="left" vertical="center"/>
      <protection/>
    </xf>
    <xf numFmtId="172" fontId="36" fillId="0" borderId="0" xfId="22" applyNumberFormat="1" applyFont="1" applyFill="1" applyAlignment="1">
      <alignment horizontal="left" vertical="center"/>
      <protection/>
    </xf>
    <xf numFmtId="0" fontId="18" fillId="0" borderId="1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8" fillId="0" borderId="6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38" fillId="0" borderId="0" xfId="22" applyFont="1" applyFill="1" applyAlignment="1">
      <alignment horizontal="left" vertical="center"/>
      <protection/>
    </xf>
    <xf numFmtId="172" fontId="39" fillId="0" borderId="0" xfId="22" applyNumberFormat="1" applyFont="1" applyFill="1" applyAlignment="1">
      <alignment horizontal="left" vertical="center"/>
      <protection/>
    </xf>
    <xf numFmtId="0" fontId="40" fillId="0" borderId="0" xfId="22" applyFont="1" applyFill="1" applyAlignment="1">
      <alignment horizontal="left" vertical="center"/>
      <protection/>
    </xf>
    <xf numFmtId="172" fontId="41" fillId="0" borderId="0" xfId="22" applyNumberFormat="1" applyFont="1" applyFill="1" applyAlignment="1">
      <alignment horizontal="left" vertical="center"/>
      <protection/>
    </xf>
    <xf numFmtId="0" fontId="42" fillId="0" borderId="0" xfId="22" applyFont="1" applyFill="1" applyAlignment="1">
      <alignment horizontal="left" vertical="center"/>
      <protection/>
    </xf>
    <xf numFmtId="172" fontId="43" fillId="0" borderId="0" xfId="22" applyNumberFormat="1" applyFont="1" applyFill="1" applyAlignment="1">
      <alignment horizontal="left" vertical="center"/>
      <protection/>
    </xf>
    <xf numFmtId="0" fontId="18" fillId="0" borderId="8" xfId="0" applyFont="1" applyFill="1" applyBorder="1" applyAlignment="1">
      <alignment horizontal="left"/>
    </xf>
    <xf numFmtId="0" fontId="18" fillId="0" borderId="15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0" fontId="18" fillId="0" borderId="16" xfId="0" applyFont="1" applyFill="1" applyBorder="1" applyAlignment="1">
      <alignment horizontal="left"/>
    </xf>
    <xf numFmtId="0" fontId="44" fillId="0" borderId="0" xfId="22" applyFont="1" applyFill="1" applyAlignment="1">
      <alignment horizontal="left" vertical="center"/>
      <protection/>
    </xf>
    <xf numFmtId="172" fontId="45" fillId="0" borderId="0" xfId="22" applyNumberFormat="1" applyFont="1" applyFill="1" applyAlignment="1">
      <alignment horizontal="left" vertical="center"/>
      <protection/>
    </xf>
    <xf numFmtId="0" fontId="46" fillId="0" borderId="0" xfId="22" applyFont="1" applyFill="1" applyAlignment="1">
      <alignment horizontal="left" vertical="center"/>
      <protection/>
    </xf>
    <xf numFmtId="172" fontId="46" fillId="0" borderId="0" xfId="22" applyNumberFormat="1" applyFont="1" applyFill="1" applyAlignment="1">
      <alignment horizontal="left" vertical="center"/>
      <protection/>
    </xf>
    <xf numFmtId="1" fontId="47" fillId="0" borderId="9" xfId="22" applyNumberFormat="1" applyFont="1" applyBorder="1" applyAlignment="1">
      <alignment horizontal="left"/>
      <protection/>
    </xf>
    <xf numFmtId="0" fontId="48" fillId="3" borderId="0" xfId="22" applyFont="1" applyFill="1" applyBorder="1">
      <alignment/>
      <protection/>
    </xf>
    <xf numFmtId="0" fontId="49" fillId="3" borderId="0" xfId="22" applyFont="1" applyFill="1" applyBorder="1" applyAlignment="1">
      <alignment horizontal="center"/>
      <protection/>
    </xf>
    <xf numFmtId="0" fontId="50" fillId="3" borderId="0" xfId="22" applyFont="1" applyFill="1" applyBorder="1" applyAlignment="1">
      <alignment horizontal="center"/>
      <protection/>
    </xf>
    <xf numFmtId="0" fontId="50" fillId="3" borderId="0" xfId="22" applyFont="1" applyFill="1" applyBorder="1" applyAlignment="1" quotePrefix="1">
      <alignment horizontal="center"/>
      <protection/>
    </xf>
    <xf numFmtId="172" fontId="48" fillId="3" borderId="0" xfId="22" applyNumberFormat="1" applyFont="1" applyFill="1" applyBorder="1" applyAlignment="1">
      <alignment horizontal="center"/>
      <protection/>
    </xf>
    <xf numFmtId="172" fontId="24" fillId="3" borderId="0" xfId="22" applyNumberFormat="1" applyFont="1" applyFill="1" applyBorder="1" applyAlignment="1">
      <alignment horizontal="center"/>
      <protection/>
    </xf>
    <xf numFmtId="174" fontId="48" fillId="3" borderId="0" xfId="17" applyNumberFormat="1" applyFont="1" applyFill="1" applyBorder="1" applyAlignment="1">
      <alignment horizontal="center"/>
    </xf>
    <xf numFmtId="172" fontId="24" fillId="3" borderId="0" xfId="22" applyNumberFormat="1" applyFont="1" applyFill="1" applyBorder="1" applyAlignment="1" quotePrefix="1">
      <alignment horizontal="center"/>
      <protection/>
    </xf>
    <xf numFmtId="0" fontId="48" fillId="3" borderId="0" xfId="22" applyFont="1" applyFill="1" applyBorder="1" applyAlignment="1">
      <alignment horizontal="center"/>
      <protection/>
    </xf>
    <xf numFmtId="0" fontId="48" fillId="3" borderId="0" xfId="22" applyFont="1" applyFill="1" applyBorder="1" applyAlignment="1" applyProtection="1">
      <alignment horizontal="center"/>
      <protection/>
    </xf>
    <xf numFmtId="1" fontId="51" fillId="3" borderId="0" xfId="22" applyNumberFormat="1" applyFont="1" applyFill="1" applyBorder="1" applyAlignment="1" applyProtection="1">
      <alignment horizontal="center"/>
      <protection/>
    </xf>
    <xf numFmtId="0" fontId="52" fillId="3" borderId="0" xfId="22" applyFont="1" applyFill="1" applyBorder="1" applyAlignment="1" applyProtection="1">
      <alignment horizontal="center"/>
      <protection/>
    </xf>
    <xf numFmtId="49" fontId="18" fillId="4" borderId="17" xfId="0" applyNumberFormat="1" applyFont="1" applyFill="1" applyBorder="1" applyAlignment="1">
      <alignment horizontal="center"/>
    </xf>
    <xf numFmtId="1" fontId="18" fillId="4" borderId="17" xfId="0" applyNumberFormat="1" applyFont="1" applyFill="1" applyBorder="1" applyAlignment="1">
      <alignment horizontal="center"/>
    </xf>
    <xf numFmtId="49" fontId="18" fillId="4" borderId="18" xfId="0" applyNumberFormat="1" applyFont="1" applyFill="1" applyBorder="1" applyAlignment="1">
      <alignment horizontal="center"/>
    </xf>
    <xf numFmtId="2" fontId="11" fillId="4" borderId="19" xfId="0" applyNumberFormat="1" applyFont="1" applyFill="1" applyBorder="1" applyAlignment="1">
      <alignment horizontal="center"/>
    </xf>
    <xf numFmtId="0" fontId="52" fillId="5" borderId="0" xfId="22" applyFont="1" applyFill="1" applyBorder="1" applyAlignment="1" applyProtection="1">
      <alignment horizontal="center"/>
      <protection/>
    </xf>
    <xf numFmtId="0" fontId="22" fillId="3" borderId="0" xfId="22" applyFont="1" applyFill="1" applyBorder="1">
      <alignment/>
      <protection/>
    </xf>
    <xf numFmtId="0" fontId="22" fillId="3" borderId="7" xfId="22" applyFont="1" applyFill="1" applyBorder="1">
      <alignment/>
      <protection/>
    </xf>
    <xf numFmtId="0" fontId="10" fillId="0" borderId="1" xfId="0" applyFont="1" applyFill="1" applyBorder="1" applyAlignment="1">
      <alignment horizontal="left"/>
    </xf>
    <xf numFmtId="0" fontId="12" fillId="0" borderId="20" xfId="0" applyFont="1" applyFill="1" applyBorder="1" applyAlignment="1">
      <alignment horizontal="center"/>
    </xf>
    <xf numFmtId="173" fontId="13" fillId="0" borderId="2" xfId="0" applyNumberFormat="1" applyFont="1" applyFill="1" applyBorder="1" applyAlignment="1">
      <alignment horizontal="right"/>
    </xf>
    <xf numFmtId="0" fontId="8" fillId="4" borderId="21" xfId="22" applyFont="1" applyFill="1" applyBorder="1" applyAlignment="1">
      <alignment horizontal="left"/>
      <protection/>
    </xf>
    <xf numFmtId="0" fontId="0" fillId="4" borderId="22" xfId="22" applyFont="1" applyFill="1" applyBorder="1" applyAlignment="1">
      <alignment horizontal="center"/>
      <protection/>
    </xf>
    <xf numFmtId="0" fontId="0" fillId="4" borderId="22" xfId="22" applyFont="1" applyFill="1" applyBorder="1" applyAlignment="1">
      <alignment horizontal="center"/>
      <protection/>
    </xf>
    <xf numFmtId="0" fontId="0" fillId="4" borderId="22" xfId="22" applyFont="1" applyFill="1" applyBorder="1" applyAlignment="1" quotePrefix="1">
      <alignment horizontal="center"/>
      <protection/>
    </xf>
    <xf numFmtId="1" fontId="9" fillId="4" borderId="22" xfId="22" applyNumberFormat="1" applyFont="1" applyFill="1" applyBorder="1" applyAlignment="1" applyProtection="1">
      <alignment horizontal="center"/>
      <protection/>
    </xf>
    <xf numFmtId="49" fontId="0" fillId="4" borderId="22" xfId="22" applyNumberFormat="1" applyFont="1" applyFill="1" applyBorder="1" applyAlignment="1">
      <alignment horizontal="center"/>
      <protection/>
    </xf>
    <xf numFmtId="0" fontId="18" fillId="0" borderId="0" xfId="0" applyFont="1" applyFill="1" applyBorder="1" applyAlignment="1">
      <alignment horizontal="center"/>
    </xf>
    <xf numFmtId="0" fontId="7" fillId="0" borderId="23" xfId="22" applyNumberFormat="1" applyFont="1" applyFill="1" applyBorder="1" applyAlignment="1" applyProtection="1">
      <alignment horizontal="center"/>
      <protection/>
    </xf>
    <xf numFmtId="0" fontId="7" fillId="0" borderId="20" xfId="22" applyNumberFormat="1" applyFont="1" applyFill="1" applyBorder="1" applyAlignment="1" applyProtection="1">
      <alignment/>
      <protection/>
    </xf>
    <xf numFmtId="49" fontId="9" fillId="3" borderId="2" xfId="0" applyNumberFormat="1" applyFont="1" applyFill="1" applyBorder="1" applyAlignment="1" applyProtection="1">
      <alignment horizontal="center"/>
      <protection/>
    </xf>
    <xf numFmtId="0" fontId="47" fillId="0" borderId="24" xfId="22" applyFont="1" applyBorder="1" applyAlignment="1">
      <alignment horizontal="center" vertical="center"/>
      <protection/>
    </xf>
    <xf numFmtId="0" fontId="47" fillId="0" borderId="25" xfId="22" applyFont="1" applyBorder="1" applyAlignment="1" quotePrefix="1">
      <alignment horizontal="center" vertical="center"/>
      <protection/>
    </xf>
    <xf numFmtId="0" fontId="47" fillId="0" borderId="25" xfId="22" applyFont="1" applyBorder="1" applyAlignment="1">
      <alignment horizontal="center" vertical="center"/>
      <protection/>
    </xf>
    <xf numFmtId="0" fontId="8" fillId="0" borderId="25" xfId="22" applyFont="1" applyBorder="1" applyAlignment="1">
      <alignment horizontal="center" vertical="center"/>
      <protection/>
    </xf>
    <xf numFmtId="0" fontId="47" fillId="0" borderId="26" xfId="22" applyFont="1" applyBorder="1" applyAlignment="1">
      <alignment horizontal="center" vertical="center"/>
      <protection/>
    </xf>
    <xf numFmtId="0" fontId="47" fillId="0" borderId="27" xfId="22" applyFont="1" applyBorder="1" applyAlignment="1">
      <alignment horizontal="center" vertical="center"/>
      <protection/>
    </xf>
    <xf numFmtId="0" fontId="8" fillId="0" borderId="27" xfId="22" applyFont="1" applyBorder="1" applyAlignment="1">
      <alignment horizontal="center" vertical="center"/>
      <protection/>
    </xf>
    <xf numFmtId="0" fontId="47" fillId="0" borderId="28" xfId="22" applyFont="1" applyBorder="1" applyAlignment="1">
      <alignment horizontal="center" vertical="center"/>
      <protection/>
    </xf>
    <xf numFmtId="0" fontId="47" fillId="0" borderId="29" xfId="22" applyFont="1" applyBorder="1" applyAlignment="1">
      <alignment horizontal="center" vertical="center"/>
      <protection/>
    </xf>
    <xf numFmtId="0" fontId="47" fillId="0" borderId="30" xfId="22" applyFont="1" applyBorder="1" applyAlignment="1">
      <alignment horizontal="center" vertical="center"/>
      <protection/>
    </xf>
    <xf numFmtId="0" fontId="47" fillId="0" borderId="31" xfId="22" applyFont="1" applyBorder="1" applyAlignment="1">
      <alignment vertical="center" textRotation="90"/>
      <protection/>
    </xf>
    <xf numFmtId="0" fontId="53" fillId="0" borderId="31" xfId="22" applyFont="1" applyBorder="1" applyAlignment="1">
      <alignment vertical="center" textRotation="90"/>
      <protection/>
    </xf>
    <xf numFmtId="0" fontId="47" fillId="0" borderId="31" xfId="22" applyFont="1" applyBorder="1" applyAlignment="1">
      <alignment vertical="center" wrapText="1"/>
      <protection/>
    </xf>
    <xf numFmtId="0" fontId="47" fillId="3" borderId="30" xfId="22" applyFont="1" applyFill="1" applyBorder="1" applyAlignment="1">
      <alignment horizontal="center" vertical="center"/>
      <protection/>
    </xf>
    <xf numFmtId="0" fontId="47" fillId="0" borderId="32" xfId="22" applyFont="1" applyBorder="1" applyAlignment="1">
      <alignment vertical="center" wrapText="1"/>
      <protection/>
    </xf>
    <xf numFmtId="0" fontId="47" fillId="3" borderId="33" xfId="22" applyFont="1" applyFill="1" applyBorder="1" applyAlignment="1">
      <alignment horizontal="center" vertical="center"/>
      <protection/>
    </xf>
    <xf numFmtId="0" fontId="47" fillId="3" borderId="34" xfId="22" applyFont="1" applyFill="1" applyBorder="1" applyAlignment="1">
      <alignment horizontal="center" vertical="center"/>
      <protection/>
    </xf>
    <xf numFmtId="0" fontId="8" fillId="3" borderId="34" xfId="22" applyFont="1" applyFill="1" applyBorder="1" applyAlignment="1">
      <alignment horizontal="center" vertical="center"/>
      <protection/>
    </xf>
    <xf numFmtId="0" fontId="47" fillId="0" borderId="35" xfId="22" applyFont="1" applyBorder="1" applyAlignment="1">
      <alignment horizontal="center" vertical="center"/>
      <protection/>
    </xf>
    <xf numFmtId="0" fontId="47" fillId="0" borderId="34" xfId="22" applyFont="1" applyBorder="1" applyAlignment="1">
      <alignment horizontal="center" vertical="center"/>
      <protection/>
    </xf>
    <xf numFmtId="0" fontId="47" fillId="0" borderId="34" xfId="22" applyNumberFormat="1" applyFont="1" applyBorder="1" applyAlignment="1">
      <alignment horizontal="center" vertical="center"/>
      <protection/>
    </xf>
    <xf numFmtId="0" fontId="47" fillId="0" borderId="34" xfId="22" applyFont="1" applyBorder="1" applyAlignment="1">
      <alignment horizontal="center" vertical="center" wrapText="1"/>
      <protection/>
    </xf>
    <xf numFmtId="1" fontId="47" fillId="3" borderId="34" xfId="22" applyNumberFormat="1" applyFont="1" applyFill="1" applyBorder="1" applyAlignment="1">
      <alignment horizontal="center" vertical="center"/>
      <protection/>
    </xf>
    <xf numFmtId="0" fontId="18" fillId="0" borderId="9" xfId="0" applyFont="1" applyFill="1" applyBorder="1" applyAlignment="1">
      <alignment horizontal="center"/>
    </xf>
    <xf numFmtId="1" fontId="54" fillId="4" borderId="22" xfId="22" applyNumberFormat="1" applyFont="1" applyFill="1" applyBorder="1" applyAlignment="1" applyProtection="1">
      <alignment horizontal="center"/>
      <protection/>
    </xf>
    <xf numFmtId="0" fontId="50" fillId="3" borderId="0" xfId="17" applyNumberFormat="1" applyFont="1" applyFill="1" applyBorder="1" applyAlignment="1">
      <alignment horizontal="center"/>
    </xf>
    <xf numFmtId="0" fontId="18" fillId="0" borderId="15" xfId="0" applyFont="1" applyFill="1" applyBorder="1" applyAlignment="1">
      <alignment horizontal="left"/>
    </xf>
    <xf numFmtId="0" fontId="18" fillId="0" borderId="9" xfId="0" applyFont="1" applyFill="1" applyBorder="1" applyAlignment="1">
      <alignment horizontal="left"/>
    </xf>
    <xf numFmtId="1" fontId="7" fillId="0" borderId="21" xfId="22" applyNumberFormat="1" applyFont="1" applyFill="1" applyBorder="1" applyAlignment="1" applyProtection="1">
      <alignment horizontal="center"/>
      <protection/>
    </xf>
    <xf numFmtId="1" fontId="7" fillId="0" borderId="22" xfId="22" applyNumberFormat="1" applyFont="1" applyFill="1" applyBorder="1" applyAlignment="1" applyProtection="1">
      <alignment horizontal="center"/>
      <protection/>
    </xf>
    <xf numFmtId="1" fontId="7" fillId="0" borderId="36" xfId="22" applyNumberFormat="1" applyFont="1" applyFill="1" applyBorder="1" applyAlignment="1" applyProtection="1">
      <alignment horizontal="center"/>
      <protection/>
    </xf>
    <xf numFmtId="0" fontId="7" fillId="0" borderId="22" xfId="22" applyNumberFormat="1" applyFont="1" applyFill="1" applyBorder="1" applyAlignment="1" applyProtection="1">
      <alignment horizontal="center"/>
      <protection/>
    </xf>
    <xf numFmtId="0" fontId="7" fillId="0" borderId="36" xfId="22" applyNumberFormat="1" applyFont="1" applyFill="1" applyBorder="1" applyAlignment="1" applyProtection="1">
      <alignment horizontal="center"/>
      <protection/>
    </xf>
    <xf numFmtId="0" fontId="53" fillId="0" borderId="37" xfId="22" applyFont="1" applyBorder="1" applyAlignment="1">
      <alignment horizontal="center" textRotation="90"/>
      <protection/>
    </xf>
    <xf numFmtId="0" fontId="53" fillId="0" borderId="28" xfId="22" applyFont="1" applyBorder="1" applyAlignment="1">
      <alignment horizontal="center" textRotation="90"/>
      <protection/>
    </xf>
    <xf numFmtId="0" fontId="47" fillId="0" borderId="38" xfId="22" applyFont="1" applyBorder="1" applyAlignment="1">
      <alignment horizontal="center" vertical="center" textRotation="90" wrapText="1"/>
      <protection/>
    </xf>
    <xf numFmtId="0" fontId="47" fillId="0" borderId="39" xfId="22" applyFont="1" applyBorder="1" applyAlignment="1">
      <alignment horizontal="center" vertical="center" textRotation="90" wrapText="1"/>
      <protection/>
    </xf>
    <xf numFmtId="0" fontId="47" fillId="0" borderId="32" xfId="22" applyFont="1" applyBorder="1" applyAlignment="1">
      <alignment horizontal="center" vertical="center" textRotation="90" wrapText="1"/>
      <protection/>
    </xf>
    <xf numFmtId="0" fontId="47" fillId="3" borderId="12" xfId="22" applyFont="1" applyFill="1" applyBorder="1" applyAlignment="1">
      <alignment horizontal="center" vertical="center"/>
      <protection/>
    </xf>
    <xf numFmtId="0" fontId="47" fillId="3" borderId="9" xfId="22" applyFont="1" applyFill="1" applyBorder="1" applyAlignment="1">
      <alignment horizontal="center" vertical="center"/>
      <protection/>
    </xf>
    <xf numFmtId="0" fontId="47" fillId="0" borderId="37" xfId="22" applyFont="1" applyBorder="1" applyAlignment="1">
      <alignment horizontal="center" vertical="center" wrapText="1"/>
      <protection/>
    </xf>
    <xf numFmtId="0" fontId="47" fillId="0" borderId="28" xfId="22" applyFont="1" applyBorder="1" applyAlignment="1">
      <alignment horizontal="center" vertical="center" wrapText="1"/>
      <protection/>
    </xf>
    <xf numFmtId="0" fontId="18" fillId="0" borderId="40" xfId="0" applyFont="1" applyFill="1" applyBorder="1" applyAlignment="1">
      <alignment horizontal="left"/>
    </xf>
    <xf numFmtId="0" fontId="18" fillId="0" borderId="11" xfId="0" applyFont="1" applyFill="1" applyBorder="1" applyAlignment="1">
      <alignment horizontal="left"/>
    </xf>
    <xf numFmtId="0" fontId="18" fillId="0" borderId="41" xfId="0" applyFont="1" applyFill="1" applyBorder="1" applyAlignment="1">
      <alignment horizontal="left"/>
    </xf>
    <xf numFmtId="0" fontId="18" fillId="0" borderId="14" xfId="0" applyFont="1" applyFill="1" applyBorder="1" applyAlignment="1">
      <alignment horizontal="left"/>
    </xf>
    <xf numFmtId="0" fontId="18" fillId="0" borderId="42" xfId="0" applyFont="1" applyFill="1" applyBorder="1" applyAlignment="1">
      <alignment horizontal="left"/>
    </xf>
    <xf numFmtId="0" fontId="18" fillId="0" borderId="12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8" fillId="0" borderId="7" xfId="0" applyFont="1" applyFill="1" applyBorder="1" applyAlignment="1">
      <alignment horizontal="left"/>
    </xf>
    <xf numFmtId="0" fontId="25" fillId="0" borderId="0" xfId="22" applyFont="1" applyBorder="1" applyAlignment="1">
      <alignment horizontal="center"/>
      <protection/>
    </xf>
    <xf numFmtId="49" fontId="37" fillId="0" borderId="14" xfId="0" applyNumberFormat="1" applyFont="1" applyFill="1" applyBorder="1" applyAlignment="1">
      <alignment horizontal="left"/>
    </xf>
    <xf numFmtId="49" fontId="37" fillId="0" borderId="0" xfId="0" applyNumberFormat="1" applyFont="1" applyFill="1" applyBorder="1" applyAlignment="1">
      <alignment horizontal="left"/>
    </xf>
    <xf numFmtId="49" fontId="37" fillId="0" borderId="42" xfId="0" applyNumberFormat="1" applyFont="1" applyFill="1" applyBorder="1" applyAlignment="1">
      <alignment horizontal="left"/>
    </xf>
    <xf numFmtId="0" fontId="18" fillId="0" borderId="9" xfId="0" applyFont="1" applyFill="1" applyBorder="1" applyAlignment="1">
      <alignment horizontal="center"/>
    </xf>
    <xf numFmtId="0" fontId="26" fillId="0" borderId="9" xfId="22" applyFont="1" applyBorder="1" applyAlignment="1">
      <alignment/>
      <protection/>
    </xf>
    <xf numFmtId="0" fontId="26" fillId="0" borderId="16" xfId="22" applyFont="1" applyBorder="1" applyAlignment="1">
      <alignment/>
      <protection/>
    </xf>
    <xf numFmtId="49" fontId="37" fillId="0" borderId="11" xfId="0" applyNumberFormat="1" applyFont="1" applyBorder="1" applyAlignment="1">
      <alignment horizontal="left"/>
    </xf>
    <xf numFmtId="49" fontId="37" fillId="0" borderId="12" xfId="0" applyNumberFormat="1" applyFont="1" applyBorder="1" applyAlignment="1">
      <alignment horizontal="left"/>
    </xf>
    <xf numFmtId="49" fontId="37" fillId="0" borderId="41" xfId="0" applyNumberFormat="1" applyFont="1" applyBorder="1" applyAlignment="1">
      <alignment horizontal="left"/>
    </xf>
    <xf numFmtId="175" fontId="37" fillId="0" borderId="14" xfId="0" applyNumberFormat="1" applyFont="1" applyBorder="1" applyAlignment="1">
      <alignment horizontal="left"/>
    </xf>
    <xf numFmtId="175" fontId="37" fillId="0" borderId="0" xfId="0" applyNumberFormat="1" applyFont="1" applyBorder="1" applyAlignment="1">
      <alignment horizontal="left"/>
    </xf>
    <xf numFmtId="175" fontId="37" fillId="0" borderId="42" xfId="0" applyNumberFormat="1" applyFont="1" applyBorder="1" applyAlignment="1">
      <alignment horizontal="left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  <xf numFmtId="0" fontId="18" fillId="0" borderId="45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left"/>
    </xf>
    <xf numFmtId="0" fontId="18" fillId="0" borderId="44" xfId="0" applyFont="1" applyFill="1" applyBorder="1" applyAlignment="1">
      <alignment horizontal="left"/>
    </xf>
    <xf numFmtId="0" fontId="18" fillId="0" borderId="45" xfId="0" applyFont="1" applyFill="1" applyBorder="1" applyAlignment="1">
      <alignment horizontal="left"/>
    </xf>
    <xf numFmtId="0" fontId="47" fillId="0" borderId="37" xfId="22" applyFont="1" applyBorder="1" applyAlignment="1">
      <alignment horizontal="center" vertical="center" textRotation="90"/>
      <protection/>
    </xf>
    <xf numFmtId="0" fontId="47" fillId="0" borderId="28" xfId="22" applyFont="1" applyBorder="1" applyAlignment="1">
      <alignment horizontal="center" vertical="center" textRotation="90"/>
      <protection/>
    </xf>
    <xf numFmtId="2" fontId="18" fillId="4" borderId="46" xfId="0" applyNumberFormat="1" applyFont="1" applyFill="1" applyBorder="1" applyAlignment="1">
      <alignment horizontal="center"/>
    </xf>
    <xf numFmtId="2" fontId="18" fillId="4" borderId="47" xfId="0" applyNumberFormat="1" applyFont="1" applyFill="1" applyBorder="1" applyAlignment="1">
      <alignment horizontal="center"/>
    </xf>
    <xf numFmtId="1" fontId="7" fillId="4" borderId="15" xfId="22" applyNumberFormat="1" applyFont="1" applyFill="1" applyBorder="1" applyAlignment="1" applyProtection="1">
      <alignment horizontal="left"/>
      <protection/>
    </xf>
    <xf numFmtId="1" fontId="7" fillId="4" borderId="16" xfId="22" applyNumberFormat="1" applyFont="1" applyFill="1" applyBorder="1" applyAlignment="1" applyProtection="1">
      <alignment horizontal="left"/>
      <protection/>
    </xf>
    <xf numFmtId="0" fontId="8" fillId="4" borderId="18" xfId="22" applyFont="1" applyFill="1" applyBorder="1" applyAlignment="1">
      <alignment horizontal="center"/>
      <protection/>
    </xf>
    <xf numFmtId="0" fontId="8" fillId="4" borderId="48" xfId="22" applyFont="1" applyFill="1" applyBorder="1" applyAlignment="1">
      <alignment horizontal="center"/>
      <protection/>
    </xf>
    <xf numFmtId="1" fontId="7" fillId="4" borderId="18" xfId="22" applyNumberFormat="1" applyFont="1" applyFill="1" applyBorder="1" applyAlignment="1" applyProtection="1">
      <alignment horizontal="center"/>
      <protection/>
    </xf>
    <xf numFmtId="1" fontId="7" fillId="4" borderId="44" xfId="22" applyNumberFormat="1" applyFont="1" applyFill="1" applyBorder="1" applyAlignment="1" applyProtection="1">
      <alignment horizontal="center"/>
      <protection/>
    </xf>
    <xf numFmtId="1" fontId="7" fillId="4" borderId="48" xfId="22" applyNumberFormat="1" applyFont="1" applyFill="1" applyBorder="1" applyAlignment="1" applyProtection="1">
      <alignment horizontal="center"/>
      <protection/>
    </xf>
    <xf numFmtId="2" fontId="8" fillId="4" borderId="18" xfId="22" applyNumberFormat="1" applyFont="1" applyFill="1" applyBorder="1" applyAlignment="1">
      <alignment horizontal="center"/>
      <protection/>
    </xf>
    <xf numFmtId="2" fontId="8" fillId="4" borderId="44" xfId="22" applyNumberFormat="1" applyFont="1" applyFill="1" applyBorder="1" applyAlignment="1">
      <alignment horizontal="center"/>
      <protection/>
    </xf>
    <xf numFmtId="2" fontId="8" fillId="4" borderId="48" xfId="22" applyNumberFormat="1" applyFont="1" applyFill="1" applyBorder="1" applyAlignment="1">
      <alignment horizontal="center"/>
      <protection/>
    </xf>
    <xf numFmtId="0" fontId="7" fillId="0" borderId="17" xfId="0" applyFont="1" applyFill="1" applyBorder="1" applyAlignment="1">
      <alignment horizontal="center"/>
    </xf>
    <xf numFmtId="0" fontId="7" fillId="0" borderId="17" xfId="0" applyNumberFormat="1" applyFont="1" applyFill="1" applyBorder="1" applyAlignment="1">
      <alignment horizontal="center"/>
    </xf>
    <xf numFmtId="49" fontId="7" fillId="0" borderId="17" xfId="0" applyNumberFormat="1" applyFont="1" applyFill="1" applyBorder="1" applyAlignment="1">
      <alignment horizontal="center"/>
    </xf>
    <xf numFmtId="0" fontId="7" fillId="6" borderId="17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NumberFormat="1" applyFont="1" applyAlignment="1">
      <alignment horizontal="center"/>
    </xf>
  </cellXfs>
  <cellStyles count="11">
    <cellStyle name="Normal" xfId="0"/>
    <cellStyle name="Comma" xfId="15"/>
    <cellStyle name="Comma [0]" xfId="16"/>
    <cellStyle name="Comma_6th Flr Beams(A)" xfId="17"/>
    <cellStyle name="Currency" xfId="18"/>
    <cellStyle name="Currency [0]" xfId="19"/>
    <cellStyle name="Followed Hyperlink" xfId="20"/>
    <cellStyle name="Hyperlink" xfId="21"/>
    <cellStyle name="Normal_6th Flr Beams(A)" xfId="22"/>
    <cellStyle name="Normal_CW#3" xfId="23"/>
    <cellStyle name="Percent" xfId="24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0</xdr:colOff>
      <xdr:row>55</xdr:row>
      <xdr:rowOff>0</xdr:rowOff>
    </xdr:from>
    <xdr:to>
      <xdr:col>11</xdr:col>
      <xdr:colOff>0</xdr:colOff>
      <xdr:row>55</xdr:row>
      <xdr:rowOff>0</xdr:rowOff>
    </xdr:to>
    <xdr:sp>
      <xdr:nvSpPr>
        <xdr:cNvPr id="1" name="Line 293"/>
        <xdr:cNvSpPr>
          <a:spLocks/>
        </xdr:cNvSpPr>
      </xdr:nvSpPr>
      <xdr:spPr>
        <a:xfrm>
          <a:off x="4419600" y="10687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9525</xdr:colOff>
      <xdr:row>55</xdr:row>
      <xdr:rowOff>0</xdr:rowOff>
    </xdr:from>
    <xdr:to>
      <xdr:col>10</xdr:col>
      <xdr:colOff>9525</xdr:colOff>
      <xdr:row>55</xdr:row>
      <xdr:rowOff>0</xdr:rowOff>
    </xdr:to>
    <xdr:sp>
      <xdr:nvSpPr>
        <xdr:cNvPr id="2" name="Line 294"/>
        <xdr:cNvSpPr>
          <a:spLocks/>
        </xdr:cNvSpPr>
      </xdr:nvSpPr>
      <xdr:spPr>
        <a:xfrm>
          <a:off x="3971925" y="10687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9</xdr:col>
      <xdr:colOff>66675</xdr:colOff>
      <xdr:row>55</xdr:row>
      <xdr:rowOff>0</xdr:rowOff>
    </xdr:from>
    <xdr:to>
      <xdr:col>9</xdr:col>
      <xdr:colOff>66675</xdr:colOff>
      <xdr:row>55</xdr:row>
      <xdr:rowOff>0</xdr:rowOff>
    </xdr:to>
    <xdr:sp>
      <xdr:nvSpPr>
        <xdr:cNvPr id="3" name="Line 300"/>
        <xdr:cNvSpPr>
          <a:spLocks/>
        </xdr:cNvSpPr>
      </xdr:nvSpPr>
      <xdr:spPr>
        <a:xfrm>
          <a:off x="3562350" y="10687050"/>
          <a:ext cx="0" cy="0"/>
        </a:xfrm>
        <a:prstGeom prst="line">
          <a:avLst/>
        </a:prstGeom>
        <a:noFill/>
        <a:ln w="285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428625</xdr:colOff>
      <xdr:row>55</xdr:row>
      <xdr:rowOff>0</xdr:rowOff>
    </xdr:from>
    <xdr:to>
      <xdr:col>10</xdr:col>
      <xdr:colOff>428625</xdr:colOff>
      <xdr:row>55</xdr:row>
      <xdr:rowOff>0</xdr:rowOff>
    </xdr:to>
    <xdr:sp>
      <xdr:nvSpPr>
        <xdr:cNvPr id="4" name="Line 306"/>
        <xdr:cNvSpPr>
          <a:spLocks/>
        </xdr:cNvSpPr>
      </xdr:nvSpPr>
      <xdr:spPr>
        <a:xfrm flipH="1" flipV="1">
          <a:off x="4391025" y="1068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10</xdr:col>
      <xdr:colOff>428625</xdr:colOff>
      <xdr:row>55</xdr:row>
      <xdr:rowOff>0</xdr:rowOff>
    </xdr:from>
    <xdr:to>
      <xdr:col>10</xdr:col>
      <xdr:colOff>428625</xdr:colOff>
      <xdr:row>55</xdr:row>
      <xdr:rowOff>0</xdr:rowOff>
    </xdr:to>
    <xdr:sp>
      <xdr:nvSpPr>
        <xdr:cNvPr id="5" name="Line 307"/>
        <xdr:cNvSpPr>
          <a:spLocks/>
        </xdr:cNvSpPr>
      </xdr:nvSpPr>
      <xdr:spPr>
        <a:xfrm flipH="1" flipV="1">
          <a:off x="4391025" y="1068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285750</xdr:colOff>
      <xdr:row>55</xdr:row>
      <xdr:rowOff>0</xdr:rowOff>
    </xdr:from>
    <xdr:to>
      <xdr:col>5</xdr:col>
      <xdr:colOff>285750</xdr:colOff>
      <xdr:row>55</xdr:row>
      <xdr:rowOff>0</xdr:rowOff>
    </xdr:to>
    <xdr:sp>
      <xdr:nvSpPr>
        <xdr:cNvPr id="6" name="Line 308"/>
        <xdr:cNvSpPr>
          <a:spLocks/>
        </xdr:cNvSpPr>
      </xdr:nvSpPr>
      <xdr:spPr>
        <a:xfrm flipH="1" flipV="1">
          <a:off x="2190750" y="1068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285750</xdr:colOff>
      <xdr:row>55</xdr:row>
      <xdr:rowOff>0</xdr:rowOff>
    </xdr:from>
    <xdr:to>
      <xdr:col>5</xdr:col>
      <xdr:colOff>285750</xdr:colOff>
      <xdr:row>55</xdr:row>
      <xdr:rowOff>0</xdr:rowOff>
    </xdr:to>
    <xdr:sp>
      <xdr:nvSpPr>
        <xdr:cNvPr id="7" name="Line 309"/>
        <xdr:cNvSpPr>
          <a:spLocks/>
        </xdr:cNvSpPr>
      </xdr:nvSpPr>
      <xdr:spPr>
        <a:xfrm flipH="1" flipV="1">
          <a:off x="2190750" y="1068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5</xdr:col>
      <xdr:colOff>285750</xdr:colOff>
      <xdr:row>55</xdr:row>
      <xdr:rowOff>0</xdr:rowOff>
    </xdr:from>
    <xdr:to>
      <xdr:col>5</xdr:col>
      <xdr:colOff>285750</xdr:colOff>
      <xdr:row>55</xdr:row>
      <xdr:rowOff>0</xdr:rowOff>
    </xdr:to>
    <xdr:sp>
      <xdr:nvSpPr>
        <xdr:cNvPr id="8" name="Line 310"/>
        <xdr:cNvSpPr>
          <a:spLocks/>
        </xdr:cNvSpPr>
      </xdr:nvSpPr>
      <xdr:spPr>
        <a:xfrm flipH="1" flipV="1">
          <a:off x="2190750" y="106870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arrow"/>
          <a:tailEnd type="arrow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 editAs="oneCell">
    <xdr:from>
      <xdr:col>6</xdr:col>
      <xdr:colOff>371475</xdr:colOff>
      <xdr:row>28</xdr:row>
      <xdr:rowOff>0</xdr:rowOff>
    </xdr:from>
    <xdr:to>
      <xdr:col>11</xdr:col>
      <xdr:colOff>85725</xdr:colOff>
      <xdr:row>36</xdr:row>
      <xdr:rowOff>152400</xdr:rowOff>
    </xdr:to>
    <xdr:pic>
      <xdr:nvPicPr>
        <xdr:cNvPr id="9" name="Picture 3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19375" y="5000625"/>
          <a:ext cx="1885950" cy="1828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7"/>
  </sheetPr>
  <dimension ref="A2:AX57"/>
  <sheetViews>
    <sheetView showZeros="0" tabSelected="1" view="pageBreakPreview" zoomScale="115" zoomScaleSheetLayoutView="115" workbookViewId="0" topLeftCell="A1">
      <selection activeCell="I10" sqref="I10:M10"/>
    </sheetView>
  </sheetViews>
  <sheetFormatPr defaultColWidth="9.140625" defaultRowHeight="12.75"/>
  <cols>
    <col min="1" max="1" width="12.28125" style="9" customWidth="1"/>
    <col min="2" max="2" width="4.8515625" style="9" customWidth="1"/>
    <col min="3" max="3" width="3.421875" style="9" customWidth="1"/>
    <col min="4" max="5" width="4.00390625" style="9" customWidth="1"/>
    <col min="6" max="6" width="5.140625" style="9" customWidth="1"/>
    <col min="7" max="7" width="6.140625" style="9" customWidth="1"/>
    <col min="8" max="8" width="6.8515625" style="9" customWidth="1"/>
    <col min="9" max="9" width="5.7109375" style="9" customWidth="1"/>
    <col min="10" max="10" width="7.00390625" style="9" customWidth="1"/>
    <col min="11" max="11" width="6.8515625" style="9" customWidth="1"/>
    <col min="12" max="12" width="6.57421875" style="9" customWidth="1"/>
    <col min="13" max="13" width="6.28125" style="9" customWidth="1"/>
    <col min="14" max="14" width="8.421875" style="9" customWidth="1"/>
    <col min="15" max="15" width="6.57421875" style="9" bestFit="1" customWidth="1"/>
    <col min="16" max="16" width="5.421875" style="9" customWidth="1"/>
    <col min="17" max="17" width="4.421875" style="13" customWidth="1"/>
    <col min="18" max="18" width="8.00390625" style="14" customWidth="1"/>
    <col min="19" max="19" width="7.7109375" style="15" customWidth="1"/>
    <col min="20" max="16384" width="9.140625" style="9" customWidth="1"/>
  </cols>
  <sheetData>
    <row r="1" ht="15.75" thickBot="1"/>
    <row r="2" spans="1:50" s="23" customFormat="1" ht="12.75">
      <c r="A2" s="24"/>
      <c r="B2" s="25"/>
      <c r="C2" s="25"/>
      <c r="D2" s="25"/>
      <c r="E2" s="26"/>
      <c r="F2" s="25"/>
      <c r="G2" s="26"/>
      <c r="H2" s="25"/>
      <c r="I2" s="27"/>
      <c r="J2" s="25"/>
      <c r="K2" s="25"/>
      <c r="L2" s="25"/>
      <c r="M2" s="25"/>
      <c r="N2" s="26"/>
      <c r="O2" s="25"/>
      <c r="P2" s="25"/>
      <c r="Q2" s="25"/>
      <c r="R2" s="28"/>
      <c r="S2" s="18"/>
      <c r="T2" s="18"/>
      <c r="X2" s="18"/>
      <c r="Y2" s="18"/>
      <c r="Z2" s="18"/>
      <c r="AA2" s="18"/>
      <c r="AB2" s="18"/>
      <c r="AC2" s="18"/>
      <c r="AD2" s="18"/>
      <c r="AE2" s="18"/>
      <c r="AF2" s="17"/>
      <c r="AG2" s="17"/>
      <c r="AH2" s="17"/>
      <c r="AI2" s="17"/>
      <c r="AJ2" s="17"/>
      <c r="AK2" s="17"/>
      <c r="AL2" s="17"/>
      <c r="AM2" s="17"/>
      <c r="AN2" s="17"/>
      <c r="AO2" s="21"/>
      <c r="AP2" s="21"/>
      <c r="AQ2" s="21"/>
      <c r="AR2" s="21"/>
      <c r="AS2" s="21"/>
      <c r="AT2" s="21"/>
      <c r="AU2" s="22"/>
      <c r="AV2" s="22"/>
      <c r="AW2" s="22"/>
      <c r="AX2" s="22"/>
    </row>
    <row r="3" spans="1:50" s="23" customFormat="1" ht="12.75">
      <c r="A3" s="29"/>
      <c r="B3" s="30"/>
      <c r="C3" s="30"/>
      <c r="D3" s="30"/>
      <c r="E3" s="30"/>
      <c r="F3" s="31"/>
      <c r="G3" s="32"/>
      <c r="H3" s="33"/>
      <c r="I3" s="34"/>
      <c r="J3" s="33"/>
      <c r="K3" s="31"/>
      <c r="L3" s="30"/>
      <c r="M3" s="35"/>
      <c r="N3" s="36"/>
      <c r="O3" s="37"/>
      <c r="P3" s="38"/>
      <c r="Q3" s="38"/>
      <c r="R3" s="39"/>
      <c r="S3" s="40" t="s">
        <v>7</v>
      </c>
      <c r="T3" s="41">
        <f>SUMIF(D:D,8,R:R)</f>
        <v>0</v>
      </c>
      <c r="X3" s="18"/>
      <c r="Y3" s="42"/>
      <c r="Z3" s="18"/>
      <c r="AA3" s="42"/>
      <c r="AB3" s="18"/>
      <c r="AC3" s="42"/>
      <c r="AD3" s="18"/>
      <c r="AE3" s="42"/>
      <c r="AF3" s="19"/>
      <c r="AG3" s="19"/>
      <c r="AH3" s="19"/>
      <c r="AI3" s="19"/>
      <c r="AJ3" s="19"/>
      <c r="AK3" s="19"/>
      <c r="AL3" s="19"/>
      <c r="AM3" s="19"/>
      <c r="AN3" s="19"/>
      <c r="AO3" s="21"/>
      <c r="AP3" s="21"/>
      <c r="AQ3" s="21"/>
      <c r="AR3" s="21"/>
      <c r="AS3" s="21"/>
      <c r="AT3" s="21"/>
      <c r="AU3" s="22"/>
      <c r="AV3" s="22"/>
      <c r="AW3" s="22"/>
      <c r="AX3" s="22"/>
    </row>
    <row r="4" spans="1:50" s="23" customFormat="1" ht="12.75">
      <c r="A4" s="43"/>
      <c r="B4" s="30"/>
      <c r="C4" s="30"/>
      <c r="D4" s="159"/>
      <c r="E4" s="159"/>
      <c r="F4" s="159"/>
      <c r="G4" s="159"/>
      <c r="H4" s="159"/>
      <c r="I4" s="159"/>
      <c r="J4" s="159"/>
      <c r="K4" s="159"/>
      <c r="L4" s="35"/>
      <c r="M4" s="35"/>
      <c r="N4" s="35"/>
      <c r="O4" s="35"/>
      <c r="P4" s="35"/>
      <c r="Q4" s="35"/>
      <c r="R4" s="44"/>
      <c r="S4" s="45" t="s">
        <v>8</v>
      </c>
      <c r="T4" s="46">
        <f>SUMIF(D:D,10,R:R)</f>
        <v>0</v>
      </c>
      <c r="X4" s="18"/>
      <c r="Y4" s="42"/>
      <c r="Z4" s="18"/>
      <c r="AA4" s="42"/>
      <c r="AB4" s="18"/>
      <c r="AC4" s="42"/>
      <c r="AD4" s="18"/>
      <c r="AE4" s="42"/>
      <c r="AF4" s="19"/>
      <c r="AG4" s="19"/>
      <c r="AH4" s="19"/>
      <c r="AI4" s="19"/>
      <c r="AJ4" s="19"/>
      <c r="AK4" s="19"/>
      <c r="AL4" s="19"/>
      <c r="AM4" s="19"/>
      <c r="AN4" s="19"/>
      <c r="AO4" s="21"/>
      <c r="AP4" s="21"/>
      <c r="AQ4" s="21"/>
      <c r="AR4" s="21"/>
      <c r="AS4" s="21"/>
      <c r="AT4" s="21"/>
      <c r="AU4" s="22"/>
      <c r="AV4" s="22"/>
      <c r="AW4" s="22"/>
      <c r="AX4" s="22"/>
    </row>
    <row r="5" spans="1:50" s="23" customFormat="1" ht="12.75">
      <c r="A5" s="43"/>
      <c r="B5" s="30"/>
      <c r="C5" s="30"/>
      <c r="D5" s="159"/>
      <c r="E5" s="159"/>
      <c r="F5" s="159"/>
      <c r="G5" s="159"/>
      <c r="H5" s="159"/>
      <c r="I5" s="159"/>
      <c r="J5" s="159"/>
      <c r="K5" s="159"/>
      <c r="L5" s="35"/>
      <c r="M5" s="35"/>
      <c r="N5" s="35"/>
      <c r="O5" s="157"/>
      <c r="P5" s="157"/>
      <c r="Q5" s="157"/>
      <c r="R5" s="158"/>
      <c r="S5" s="47" t="s">
        <v>9</v>
      </c>
      <c r="T5" s="48">
        <f>SUMIF(D:D,12,R:R)</f>
        <v>408.68</v>
      </c>
      <c r="X5" s="18"/>
      <c r="Y5" s="42"/>
      <c r="Z5" s="18"/>
      <c r="AA5" s="42"/>
      <c r="AB5" s="18"/>
      <c r="AC5" s="42"/>
      <c r="AD5" s="18"/>
      <c r="AE5" s="42"/>
      <c r="AF5" s="19"/>
      <c r="AG5" s="19"/>
      <c r="AH5" s="19"/>
      <c r="AI5" s="19"/>
      <c r="AJ5" s="19"/>
      <c r="AK5" s="19"/>
      <c r="AL5" s="19"/>
      <c r="AM5" s="19"/>
      <c r="AN5" s="19"/>
      <c r="AO5" s="21"/>
      <c r="AP5" s="21"/>
      <c r="AQ5" s="21"/>
      <c r="AR5" s="21"/>
      <c r="AS5" s="21"/>
      <c r="AT5" s="21"/>
      <c r="AU5" s="22"/>
      <c r="AV5" s="22"/>
      <c r="AW5" s="22"/>
      <c r="AX5" s="22"/>
    </row>
    <row r="6" spans="1:50" s="23" customFormat="1" ht="12.75">
      <c r="A6" s="49"/>
      <c r="B6" s="50"/>
      <c r="C6" s="50"/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51"/>
      <c r="O6" s="51"/>
      <c r="P6" s="164"/>
      <c r="Q6" s="164"/>
      <c r="R6" s="165"/>
      <c r="S6" s="52" t="s">
        <v>10</v>
      </c>
      <c r="T6" s="53">
        <f>SUMIF(D:D,14,R:R)</f>
        <v>0</v>
      </c>
      <c r="X6" s="18"/>
      <c r="Y6" s="42"/>
      <c r="Z6" s="18"/>
      <c r="AA6" s="42"/>
      <c r="AB6" s="18"/>
      <c r="AC6" s="42"/>
      <c r="AD6" s="18"/>
      <c r="AE6" s="42"/>
      <c r="AF6" s="19"/>
      <c r="AG6" s="19"/>
      <c r="AH6" s="19"/>
      <c r="AI6" s="19"/>
      <c r="AJ6" s="19"/>
      <c r="AK6" s="19"/>
      <c r="AL6" s="19"/>
      <c r="AM6" s="19"/>
      <c r="AN6" s="19"/>
      <c r="AO6" s="21"/>
      <c r="AP6" s="21"/>
      <c r="AQ6" s="21"/>
      <c r="AR6" s="21"/>
      <c r="AS6" s="21"/>
      <c r="AT6" s="21"/>
      <c r="AU6" s="22"/>
      <c r="AV6" s="22"/>
      <c r="AW6" s="22"/>
      <c r="AX6" s="22"/>
    </row>
    <row r="7" spans="1:50" s="23" customFormat="1" ht="12.75">
      <c r="A7" s="54" t="s">
        <v>11</v>
      </c>
      <c r="B7" s="152"/>
      <c r="C7" s="156"/>
      <c r="D7" s="156"/>
      <c r="E7" s="156"/>
      <c r="F7" s="153"/>
      <c r="G7" s="152" t="s">
        <v>12</v>
      </c>
      <c r="H7" s="153"/>
      <c r="I7" s="166"/>
      <c r="J7" s="167"/>
      <c r="K7" s="167"/>
      <c r="L7" s="167"/>
      <c r="M7" s="168"/>
      <c r="N7" s="55" t="s">
        <v>13</v>
      </c>
      <c r="O7" s="56"/>
      <c r="P7" s="56"/>
      <c r="Q7" s="56"/>
      <c r="R7" s="57"/>
      <c r="S7" s="52" t="s">
        <v>14</v>
      </c>
      <c r="T7" s="53">
        <f>SUMIF(D:D,16,R:R)</f>
        <v>0</v>
      </c>
      <c r="X7" s="18"/>
      <c r="Y7" s="42"/>
      <c r="Z7" s="18"/>
      <c r="AA7" s="42"/>
      <c r="AB7" s="18"/>
      <c r="AC7" s="42"/>
      <c r="AD7" s="18"/>
      <c r="AE7" s="42"/>
      <c r="AF7" s="19"/>
      <c r="AG7" s="19"/>
      <c r="AH7" s="19"/>
      <c r="AI7" s="19"/>
      <c r="AJ7" s="19"/>
      <c r="AK7" s="19"/>
      <c r="AL7" s="19"/>
      <c r="AM7" s="19"/>
      <c r="AN7" s="19"/>
      <c r="AO7" s="21"/>
      <c r="AP7" s="21"/>
      <c r="AQ7" s="21"/>
      <c r="AR7" s="21"/>
      <c r="AS7" s="21"/>
      <c r="AT7" s="21"/>
      <c r="AU7" s="22"/>
      <c r="AV7" s="22"/>
      <c r="AW7" s="22"/>
      <c r="AX7" s="22"/>
    </row>
    <row r="8" spans="1:50" s="23" customFormat="1" ht="12.75">
      <c r="A8" s="58" t="s">
        <v>15</v>
      </c>
      <c r="B8" s="154"/>
      <c r="C8" s="157"/>
      <c r="D8" s="157"/>
      <c r="E8" s="157"/>
      <c r="F8" s="155"/>
      <c r="G8" s="154" t="s">
        <v>16</v>
      </c>
      <c r="H8" s="155"/>
      <c r="I8" s="160"/>
      <c r="J8" s="161"/>
      <c r="K8" s="161"/>
      <c r="L8" s="161"/>
      <c r="M8" s="162"/>
      <c r="N8" s="59" t="s">
        <v>17</v>
      </c>
      <c r="O8" s="60"/>
      <c r="P8" s="60"/>
      <c r="Q8" s="60"/>
      <c r="R8" s="61"/>
      <c r="S8" s="62" t="s">
        <v>65</v>
      </c>
      <c r="T8" s="63">
        <f>SUMIF(D:D,18,R:R)</f>
        <v>0</v>
      </c>
      <c r="X8" s="18"/>
      <c r="Y8" s="42"/>
      <c r="Z8" s="18"/>
      <c r="AA8" s="42"/>
      <c r="AB8" s="18"/>
      <c r="AC8" s="42"/>
      <c r="AD8" s="18"/>
      <c r="AE8" s="42"/>
      <c r="AF8" s="19"/>
      <c r="AG8" s="19"/>
      <c r="AH8" s="19"/>
      <c r="AI8" s="19"/>
      <c r="AJ8" s="19"/>
      <c r="AK8" s="19"/>
      <c r="AL8" s="19"/>
      <c r="AM8" s="19"/>
      <c r="AN8" s="19"/>
      <c r="AO8" s="21"/>
      <c r="AP8" s="21"/>
      <c r="AQ8" s="21"/>
      <c r="AR8" s="21"/>
      <c r="AS8" s="21"/>
      <c r="AT8" s="21"/>
      <c r="AU8" s="22"/>
      <c r="AV8" s="22"/>
      <c r="AW8" s="22"/>
      <c r="AX8" s="22"/>
    </row>
    <row r="9" spans="1:50" s="23" customFormat="1" ht="12.75">
      <c r="A9" s="58" t="s">
        <v>19</v>
      </c>
      <c r="B9" s="154"/>
      <c r="C9" s="157"/>
      <c r="D9" s="157"/>
      <c r="E9" s="157"/>
      <c r="F9" s="155"/>
      <c r="G9" s="154" t="s">
        <v>20</v>
      </c>
      <c r="H9" s="155"/>
      <c r="I9" s="160"/>
      <c r="J9" s="161"/>
      <c r="K9" s="161"/>
      <c r="L9" s="161"/>
      <c r="M9" s="162"/>
      <c r="N9" s="59" t="s">
        <v>21</v>
      </c>
      <c r="O9" s="105"/>
      <c r="P9" s="60"/>
      <c r="Q9" s="60"/>
      <c r="R9" s="61"/>
      <c r="S9" s="62" t="s">
        <v>18</v>
      </c>
      <c r="T9" s="63">
        <f>SUMIF(D:D,20,R:R)</f>
        <v>0</v>
      </c>
      <c r="X9" s="18"/>
      <c r="Y9" s="42"/>
      <c r="Z9" s="18"/>
      <c r="AA9" s="42"/>
      <c r="AB9" s="18"/>
      <c r="AC9" s="42"/>
      <c r="AD9" s="18"/>
      <c r="AE9" s="42"/>
      <c r="AF9" s="19"/>
      <c r="AG9" s="19"/>
      <c r="AH9" s="19"/>
      <c r="AI9" s="19"/>
      <c r="AJ9" s="19"/>
      <c r="AK9" s="19"/>
      <c r="AL9" s="19"/>
      <c r="AM9" s="19"/>
      <c r="AN9" s="19"/>
      <c r="AO9" s="21"/>
      <c r="AP9" s="21"/>
      <c r="AQ9" s="21"/>
      <c r="AR9" s="21"/>
      <c r="AS9" s="21"/>
      <c r="AT9" s="21"/>
      <c r="AU9" s="22"/>
      <c r="AV9" s="22"/>
      <c r="AW9" s="22"/>
      <c r="AX9" s="22"/>
    </row>
    <row r="10" spans="1:50" s="23" customFormat="1" ht="12.75">
      <c r="A10" s="58" t="s">
        <v>23</v>
      </c>
      <c r="B10" s="154"/>
      <c r="C10" s="157"/>
      <c r="D10" s="157"/>
      <c r="E10" s="157"/>
      <c r="F10" s="155"/>
      <c r="G10" s="154" t="s">
        <v>24</v>
      </c>
      <c r="H10" s="155"/>
      <c r="I10" s="169"/>
      <c r="J10" s="170"/>
      <c r="K10" s="170"/>
      <c r="L10" s="170"/>
      <c r="M10" s="171"/>
      <c r="N10" s="59"/>
      <c r="O10" s="60"/>
      <c r="P10" s="60"/>
      <c r="Q10" s="60"/>
      <c r="R10" s="61"/>
      <c r="S10" s="64" t="s">
        <v>22</v>
      </c>
      <c r="T10" s="65">
        <f>SUMIF(D:D,25,R:R)</f>
        <v>824.93</v>
      </c>
      <c r="X10" s="18"/>
      <c r="Y10" s="42"/>
      <c r="Z10" s="18"/>
      <c r="AA10" s="42"/>
      <c r="AB10" s="18"/>
      <c r="AC10" s="42"/>
      <c r="AD10" s="18"/>
      <c r="AE10" s="42"/>
      <c r="AF10" s="19"/>
      <c r="AG10" s="19"/>
      <c r="AH10" s="19"/>
      <c r="AI10" s="19"/>
      <c r="AJ10" s="19"/>
      <c r="AK10" s="19"/>
      <c r="AL10" s="19"/>
      <c r="AM10" s="19"/>
      <c r="AN10" s="19"/>
      <c r="AO10" s="21"/>
      <c r="AP10" s="21"/>
      <c r="AQ10" s="21"/>
      <c r="AR10" s="21"/>
      <c r="AS10" s="21"/>
      <c r="AT10" s="21"/>
      <c r="AU10" s="22"/>
      <c r="AV10" s="22"/>
      <c r="AW10" s="22"/>
      <c r="AX10" s="22"/>
    </row>
    <row r="11" spans="1:50" s="23" customFormat="1" ht="12.75">
      <c r="A11" s="68" t="s">
        <v>26</v>
      </c>
      <c r="B11" s="135"/>
      <c r="C11" s="136"/>
      <c r="D11" s="136"/>
      <c r="E11" s="136"/>
      <c r="F11" s="151"/>
      <c r="G11" s="135" t="s">
        <v>27</v>
      </c>
      <c r="H11" s="151"/>
      <c r="I11" s="169"/>
      <c r="J11" s="170"/>
      <c r="K11" s="70"/>
      <c r="L11" s="70"/>
      <c r="M11" s="70"/>
      <c r="N11" s="69" t="s">
        <v>28</v>
      </c>
      <c r="O11" s="132"/>
      <c r="P11" s="70" t="s">
        <v>29</v>
      </c>
      <c r="Q11" s="70"/>
      <c r="R11" s="71"/>
      <c r="S11" s="66" t="s">
        <v>25</v>
      </c>
      <c r="T11" s="67">
        <f>SUMIF(D:D,32,R:R)</f>
        <v>728.81</v>
      </c>
      <c r="X11" s="18"/>
      <c r="Y11" s="42"/>
      <c r="Z11" s="18"/>
      <c r="AA11" s="42"/>
      <c r="AB11" s="18"/>
      <c r="AC11" s="42"/>
      <c r="AD11" s="18"/>
      <c r="AE11" s="42"/>
      <c r="AF11" s="19"/>
      <c r="AG11" s="19"/>
      <c r="AH11" s="19"/>
      <c r="AI11" s="19"/>
      <c r="AJ11" s="19"/>
      <c r="AK11" s="19"/>
      <c r="AL11" s="19"/>
      <c r="AM11" s="19"/>
      <c r="AN11" s="19"/>
      <c r="AO11" s="21"/>
      <c r="AP11" s="21"/>
      <c r="AQ11" s="21"/>
      <c r="AR11" s="21"/>
      <c r="AS11" s="21"/>
      <c r="AT11" s="21"/>
      <c r="AU11" s="22"/>
      <c r="AV11" s="22"/>
      <c r="AW11" s="22"/>
      <c r="AX11" s="22"/>
    </row>
    <row r="12" spans="1:50" s="23" customFormat="1" ht="12.75">
      <c r="A12" s="172" t="s">
        <v>64</v>
      </c>
      <c r="B12" s="173"/>
      <c r="C12" s="173"/>
      <c r="D12" s="173"/>
      <c r="E12" s="173"/>
      <c r="F12" s="173"/>
      <c r="G12" s="173"/>
      <c r="H12" s="173"/>
      <c r="I12" s="173"/>
      <c r="J12" s="173"/>
      <c r="K12" s="173"/>
      <c r="L12" s="173"/>
      <c r="M12" s="173"/>
      <c r="N12" s="173"/>
      <c r="O12" s="173"/>
      <c r="P12" s="173"/>
      <c r="Q12" s="173"/>
      <c r="R12" s="174"/>
      <c r="S12" s="72" t="s">
        <v>30</v>
      </c>
      <c r="T12" s="73">
        <f>SUMIF(D:D,40,R:R)</f>
        <v>0</v>
      </c>
      <c r="X12" s="18"/>
      <c r="Y12" s="42"/>
      <c r="Z12" s="18"/>
      <c r="AA12" s="42"/>
      <c r="AB12" s="18"/>
      <c r="AC12" s="42"/>
      <c r="AD12" s="18"/>
      <c r="AE12" s="42"/>
      <c r="AF12" s="19"/>
      <c r="AG12" s="19"/>
      <c r="AH12" s="19"/>
      <c r="AI12" s="19"/>
      <c r="AJ12" s="19"/>
      <c r="AK12" s="19"/>
      <c r="AL12" s="19"/>
      <c r="AM12" s="19"/>
      <c r="AN12" s="19"/>
      <c r="AO12" s="21"/>
      <c r="AP12" s="21"/>
      <c r="AQ12" s="21"/>
      <c r="AR12" s="21"/>
      <c r="AS12" s="21"/>
      <c r="AT12" s="21"/>
      <c r="AU12" s="22"/>
      <c r="AV12" s="22"/>
      <c r="AW12" s="22"/>
      <c r="AX12" s="22"/>
    </row>
    <row r="13" spans="1:50" s="23" customFormat="1" ht="12.75">
      <c r="A13" s="175" t="s">
        <v>62</v>
      </c>
      <c r="B13" s="176"/>
      <c r="C13" s="176"/>
      <c r="D13" s="176"/>
      <c r="E13" s="176"/>
      <c r="F13" s="176"/>
      <c r="G13" s="176"/>
      <c r="H13" s="176"/>
      <c r="I13" s="76"/>
      <c r="J13" s="176" t="s">
        <v>60</v>
      </c>
      <c r="K13" s="176"/>
      <c r="L13" s="176"/>
      <c r="M13" s="176"/>
      <c r="N13" s="176"/>
      <c r="O13" s="176"/>
      <c r="P13" s="176"/>
      <c r="Q13" s="176"/>
      <c r="R13" s="177"/>
      <c r="S13" s="74" t="s">
        <v>4</v>
      </c>
      <c r="T13" s="75">
        <f>SUM(T3:T12)/1000</f>
        <v>1.9624199999999998</v>
      </c>
      <c r="X13" s="18"/>
      <c r="Y13" s="42"/>
      <c r="Z13" s="18"/>
      <c r="AA13" s="42"/>
      <c r="AB13" s="18"/>
      <c r="AC13" s="42"/>
      <c r="AD13" s="18"/>
      <c r="AE13" s="42"/>
      <c r="AF13" s="19"/>
      <c r="AG13" s="19"/>
      <c r="AH13" s="19"/>
      <c r="AI13" s="19"/>
      <c r="AJ13" s="19"/>
      <c r="AK13" s="19"/>
      <c r="AL13" s="19"/>
      <c r="AM13" s="19"/>
      <c r="AN13" s="19"/>
      <c r="AO13" s="21"/>
      <c r="AP13" s="21"/>
      <c r="AQ13" s="21"/>
      <c r="AR13" s="21"/>
      <c r="AS13" s="21"/>
      <c r="AT13" s="21"/>
      <c r="AU13" s="22"/>
      <c r="AV13" s="22"/>
      <c r="AW13" s="22"/>
      <c r="AX13" s="22"/>
    </row>
    <row r="14" spans="1:50" s="23" customFormat="1" ht="12.75" customHeight="1">
      <c r="A14" s="109" t="s">
        <v>31</v>
      </c>
      <c r="B14" s="110" t="s">
        <v>32</v>
      </c>
      <c r="C14" s="178" t="s">
        <v>33</v>
      </c>
      <c r="D14" s="178" t="s">
        <v>34</v>
      </c>
      <c r="E14" s="142" t="s">
        <v>35</v>
      </c>
      <c r="F14" s="149" t="s">
        <v>36</v>
      </c>
      <c r="G14" s="149" t="s">
        <v>37</v>
      </c>
      <c r="H14" s="149" t="s">
        <v>38</v>
      </c>
      <c r="I14" s="149" t="s">
        <v>39</v>
      </c>
      <c r="J14" s="111"/>
      <c r="K14" s="111"/>
      <c r="L14" s="111"/>
      <c r="M14" s="111"/>
      <c r="N14" s="111"/>
      <c r="O14" s="112"/>
      <c r="P14" s="112"/>
      <c r="R14" s="144" t="s">
        <v>40</v>
      </c>
      <c r="X14" s="18"/>
      <c r="Y14" s="42"/>
      <c r="Z14" s="18"/>
      <c r="AA14" s="42"/>
      <c r="AB14" s="18"/>
      <c r="AC14" s="42"/>
      <c r="AD14" s="18"/>
      <c r="AE14" s="42"/>
      <c r="AF14" s="19"/>
      <c r="AG14" s="19"/>
      <c r="AH14" s="19"/>
      <c r="AI14" s="19"/>
      <c r="AJ14" s="19"/>
      <c r="AK14" s="19"/>
      <c r="AL14" s="19"/>
      <c r="AM14" s="19"/>
      <c r="AN14" s="19"/>
      <c r="AO14" s="21"/>
      <c r="AP14" s="21"/>
      <c r="AQ14" s="21"/>
      <c r="AR14" s="21"/>
      <c r="AS14" s="21"/>
      <c r="AT14" s="21"/>
      <c r="AU14" s="22"/>
      <c r="AV14" s="22"/>
      <c r="AW14" s="22"/>
      <c r="AX14" s="22"/>
    </row>
    <row r="15" spans="1:50" s="23" customFormat="1" ht="12.75">
      <c r="A15" s="113"/>
      <c r="B15" s="114" t="s">
        <v>41</v>
      </c>
      <c r="C15" s="179"/>
      <c r="D15" s="179"/>
      <c r="E15" s="143"/>
      <c r="F15" s="150"/>
      <c r="G15" s="150"/>
      <c r="H15" s="150"/>
      <c r="I15" s="150"/>
      <c r="J15" s="114" t="s">
        <v>42</v>
      </c>
      <c r="K15" s="114" t="s">
        <v>0</v>
      </c>
      <c r="L15" s="114" t="s">
        <v>1</v>
      </c>
      <c r="M15" s="114" t="s">
        <v>2</v>
      </c>
      <c r="N15" s="114" t="s">
        <v>3</v>
      </c>
      <c r="O15" s="115" t="s">
        <v>43</v>
      </c>
      <c r="P15" s="115" t="s">
        <v>59</v>
      </c>
      <c r="Q15" s="115" t="s">
        <v>61</v>
      </c>
      <c r="R15" s="145"/>
      <c r="S15" s="74"/>
      <c r="T15" s="75"/>
      <c r="X15" s="18"/>
      <c r="Y15" s="42"/>
      <c r="Z15" s="18"/>
      <c r="AA15" s="42"/>
      <c r="AB15" s="18"/>
      <c r="AC15" s="42"/>
      <c r="AD15" s="18"/>
      <c r="AE15" s="42"/>
      <c r="AF15" s="77"/>
      <c r="AG15" s="77"/>
      <c r="AH15" s="77"/>
      <c r="AI15" s="77"/>
      <c r="AJ15" s="77"/>
      <c r="AK15" s="77"/>
      <c r="AL15" s="77"/>
      <c r="AM15" s="77"/>
      <c r="AN15" s="77"/>
      <c r="AO15" s="21"/>
      <c r="AP15" s="21"/>
      <c r="AQ15" s="21"/>
      <c r="AR15" s="21"/>
      <c r="AS15" s="21"/>
      <c r="AT15" s="21"/>
      <c r="AU15" s="22"/>
      <c r="AV15" s="22"/>
      <c r="AW15" s="22"/>
      <c r="AX15" s="22"/>
    </row>
    <row r="16" spans="1:50" s="23" customFormat="1" ht="12.75">
      <c r="A16" s="113"/>
      <c r="B16" s="114"/>
      <c r="C16" s="179"/>
      <c r="D16" s="179"/>
      <c r="E16" s="143"/>
      <c r="F16" s="150"/>
      <c r="G16" s="150"/>
      <c r="H16" s="150"/>
      <c r="I16" s="150"/>
      <c r="J16" s="114"/>
      <c r="K16" s="114"/>
      <c r="L16" s="114"/>
      <c r="M16" s="114"/>
      <c r="N16" s="116"/>
      <c r="O16" s="115"/>
      <c r="P16" s="115"/>
      <c r="R16" s="146"/>
      <c r="S16" s="78">
        <v>8</v>
      </c>
      <c r="T16" s="79">
        <v>10</v>
      </c>
      <c r="U16" s="79">
        <v>12</v>
      </c>
      <c r="V16" s="79">
        <v>14</v>
      </c>
      <c r="W16" s="134">
        <v>16</v>
      </c>
      <c r="X16" s="79">
        <v>18</v>
      </c>
      <c r="Y16" s="79">
        <v>20</v>
      </c>
      <c r="Z16" s="80">
        <v>25</v>
      </c>
      <c r="AA16" s="79">
        <v>32</v>
      </c>
      <c r="AB16" s="80">
        <v>40</v>
      </c>
      <c r="AC16" s="42"/>
      <c r="AD16" s="18"/>
      <c r="AE16" s="42"/>
      <c r="AF16" s="77"/>
      <c r="AG16" s="77"/>
      <c r="AH16" s="77"/>
      <c r="AI16" s="77"/>
      <c r="AJ16" s="77"/>
      <c r="AK16" s="77"/>
      <c r="AL16" s="77"/>
      <c r="AM16" s="77"/>
      <c r="AN16" s="77"/>
      <c r="AO16" s="21"/>
      <c r="AP16" s="21"/>
      <c r="AQ16" s="21"/>
      <c r="AR16" s="21"/>
      <c r="AS16" s="21"/>
      <c r="AT16" s="21"/>
      <c r="AU16" s="22"/>
      <c r="AV16" s="22"/>
      <c r="AW16" s="22"/>
      <c r="AX16" s="22"/>
    </row>
    <row r="17" spans="1:50" s="23" customFormat="1" ht="12.75">
      <c r="A17" s="117"/>
      <c r="B17" s="118"/>
      <c r="C17" s="119"/>
      <c r="D17" s="119"/>
      <c r="E17" s="120"/>
      <c r="F17" s="121"/>
      <c r="G17" s="121"/>
      <c r="H17" s="122" t="s">
        <v>44</v>
      </c>
      <c r="I17" s="123"/>
      <c r="J17" s="124" t="s">
        <v>45</v>
      </c>
      <c r="K17" s="125" t="s">
        <v>45</v>
      </c>
      <c r="L17" s="125" t="s">
        <v>45</v>
      </c>
      <c r="M17" s="125" t="s">
        <v>45</v>
      </c>
      <c r="N17" s="125" t="s">
        <v>45</v>
      </c>
      <c r="O17" s="126" t="s">
        <v>45</v>
      </c>
      <c r="P17" s="126" t="s">
        <v>45</v>
      </c>
      <c r="Q17" s="126" t="s">
        <v>45</v>
      </c>
      <c r="R17" s="147" t="s">
        <v>46</v>
      </c>
      <c r="S17" s="81">
        <f>T3</f>
        <v>0</v>
      </c>
      <c r="T17" s="81">
        <f>T4</f>
        <v>0</v>
      </c>
      <c r="U17" s="82">
        <f>T5</f>
        <v>408.68</v>
      </c>
      <c r="V17" s="82">
        <f>T6</f>
        <v>0</v>
      </c>
      <c r="W17" s="83">
        <f>T7</f>
        <v>0</v>
      </c>
      <c r="X17" s="82">
        <f>T8</f>
        <v>0</v>
      </c>
      <c r="Y17" s="82">
        <f>T9</f>
        <v>0</v>
      </c>
      <c r="Z17" s="84">
        <f>T10</f>
        <v>824.93</v>
      </c>
      <c r="AA17" s="82">
        <f>T11</f>
        <v>728.81</v>
      </c>
      <c r="AB17" s="84">
        <f>T12</f>
        <v>0</v>
      </c>
      <c r="AC17" s="42"/>
      <c r="AD17" s="18"/>
      <c r="AE17" s="42"/>
      <c r="AF17" s="77"/>
      <c r="AG17" s="77"/>
      <c r="AH17" s="77"/>
      <c r="AI17" s="77"/>
      <c r="AJ17" s="77"/>
      <c r="AK17" s="77"/>
      <c r="AL17" s="77"/>
      <c r="AM17" s="77"/>
      <c r="AN17" s="77"/>
      <c r="AO17" s="21"/>
      <c r="AP17" s="21"/>
      <c r="AQ17" s="21"/>
      <c r="AR17" s="21"/>
      <c r="AS17" s="21"/>
      <c r="AT17" s="21"/>
      <c r="AU17" s="22"/>
      <c r="AV17" s="22"/>
      <c r="AW17" s="22"/>
      <c r="AX17" s="22"/>
    </row>
    <row r="18" spans="1:50" s="23" customFormat="1" ht="12.75">
      <c r="A18" s="127" t="s">
        <v>47</v>
      </c>
      <c r="B18" s="128" t="s">
        <v>48</v>
      </c>
      <c r="C18" s="129" t="s">
        <v>49</v>
      </c>
      <c r="D18" s="128" t="s">
        <v>5</v>
      </c>
      <c r="E18" s="128" t="s">
        <v>6</v>
      </c>
      <c r="F18" s="130" t="s">
        <v>50</v>
      </c>
      <c r="G18" s="125" t="s">
        <v>51</v>
      </c>
      <c r="H18" s="125" t="s">
        <v>52</v>
      </c>
      <c r="I18" s="125" t="s">
        <v>53</v>
      </c>
      <c r="J18" s="125"/>
      <c r="K18" s="125"/>
      <c r="L18" s="125"/>
      <c r="M18" s="125"/>
      <c r="N18" s="125"/>
      <c r="O18" s="131"/>
      <c r="P18" s="131"/>
      <c r="Q18" s="131"/>
      <c r="R18" s="148"/>
      <c r="S18" s="77"/>
      <c r="T18" s="85"/>
      <c r="U18" s="85"/>
      <c r="V18" s="85"/>
      <c r="W18" s="83"/>
      <c r="X18" s="85"/>
      <c r="Y18" s="42"/>
      <c r="Z18" s="85"/>
      <c r="AA18" s="42"/>
      <c r="AB18" s="85"/>
      <c r="AC18" s="42"/>
      <c r="AD18" s="85"/>
      <c r="AE18" s="42"/>
      <c r="AF18" s="77"/>
      <c r="AG18" s="77"/>
      <c r="AH18" s="77"/>
      <c r="AI18" s="77"/>
      <c r="AJ18" s="77"/>
      <c r="AK18" s="77"/>
      <c r="AL18" s="77"/>
      <c r="AM18" s="77"/>
      <c r="AN18" s="77"/>
      <c r="AO18" s="21"/>
      <c r="AP18" s="21"/>
      <c r="AQ18" s="21"/>
      <c r="AR18" s="21"/>
      <c r="AS18" s="21"/>
      <c r="AT18" s="21"/>
      <c r="AU18" s="22"/>
      <c r="AV18" s="22"/>
      <c r="AW18" s="22"/>
      <c r="AX18" s="22"/>
    </row>
    <row r="19" spans="1:50" s="23" customFormat="1" ht="12.75">
      <c r="A19" s="96"/>
      <c r="B19" s="94"/>
      <c r="C19" s="94"/>
      <c r="D19" s="94"/>
      <c r="E19" s="94"/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5"/>
      <c r="S19" s="17"/>
      <c r="T19" s="18"/>
      <c r="U19" s="18"/>
      <c r="V19" s="18"/>
      <c r="W19" s="19"/>
      <c r="X19" s="19"/>
      <c r="Y19" s="19"/>
      <c r="Z19" s="19"/>
      <c r="AA19" s="18"/>
      <c r="AB19" s="20"/>
      <c r="AC19" s="19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21"/>
      <c r="AP19" s="21"/>
      <c r="AQ19" s="21"/>
      <c r="AR19" s="21"/>
      <c r="AS19" s="21"/>
      <c r="AT19" s="21"/>
      <c r="AU19" s="22"/>
      <c r="AV19" s="22"/>
      <c r="AW19" s="22"/>
      <c r="AX19" s="22"/>
    </row>
    <row r="20" spans="1:19" ht="16.5" customHeight="1">
      <c r="A20" s="1" t="s">
        <v>71</v>
      </c>
      <c r="B20" s="2"/>
      <c r="C20" s="3"/>
      <c r="D20" s="4"/>
      <c r="E20" s="4"/>
      <c r="F20" s="5"/>
      <c r="G20" s="4"/>
      <c r="H20" s="98"/>
      <c r="I20" s="108"/>
      <c r="J20" s="6"/>
      <c r="K20" s="7"/>
      <c r="L20" s="7"/>
      <c r="M20" s="7"/>
      <c r="N20" s="8"/>
      <c r="O20" s="8"/>
      <c r="P20" s="97"/>
      <c r="Q20" s="107" t="s">
        <v>63</v>
      </c>
      <c r="R20" s="106"/>
      <c r="S20" s="11"/>
    </row>
    <row r="21" spans="1:19" ht="16.5" customHeight="1">
      <c r="A21" s="192" t="s">
        <v>67</v>
      </c>
      <c r="B21" s="192">
        <v>101</v>
      </c>
      <c r="C21" s="192" t="s">
        <v>68</v>
      </c>
      <c r="D21" s="192">
        <v>12</v>
      </c>
      <c r="E21" s="192">
        <v>3</v>
      </c>
      <c r="F21" s="192">
        <v>16</v>
      </c>
      <c r="G21" s="192">
        <f>F21*E21</f>
        <v>48</v>
      </c>
      <c r="H21" s="193">
        <f>2*(J21+K21)+L21+M21</f>
        <v>3130</v>
      </c>
      <c r="I21" s="194">
        <v>51</v>
      </c>
      <c r="J21" s="192">
        <v>920</v>
      </c>
      <c r="K21" s="192">
        <v>520</v>
      </c>
      <c r="L21" s="192">
        <v>125</v>
      </c>
      <c r="M21" s="192">
        <v>125</v>
      </c>
      <c r="N21" s="192"/>
      <c r="O21" s="192"/>
      <c r="P21" s="192"/>
      <c r="Q21" s="107"/>
      <c r="R21" s="106">
        <f>ROUND((PI()*D21^2/4*7850/10^9)*H21*G21,2)</f>
        <v>133.39</v>
      </c>
      <c r="S21" s="12"/>
    </row>
    <row r="22" spans="1:19" ht="16.5" customHeight="1">
      <c r="A22" s="192" t="s">
        <v>67</v>
      </c>
      <c r="B22" s="192">
        <v>102</v>
      </c>
      <c r="C22" s="192" t="s">
        <v>68</v>
      </c>
      <c r="D22" s="192">
        <v>12</v>
      </c>
      <c r="E22" s="192">
        <v>3</v>
      </c>
      <c r="F22" s="192">
        <v>32</v>
      </c>
      <c r="G22" s="192">
        <f>F22*E22</f>
        <v>96</v>
      </c>
      <c r="H22" s="193">
        <f>J22+2*K22+2*L22+M22+2*O22</f>
        <v>1440</v>
      </c>
      <c r="I22" s="194">
        <v>9903</v>
      </c>
      <c r="J22" s="192">
        <v>520</v>
      </c>
      <c r="K22" s="192">
        <v>40</v>
      </c>
      <c r="L22" s="192">
        <v>210</v>
      </c>
      <c r="M22" s="192">
        <v>170</v>
      </c>
      <c r="N22" s="192">
        <v>110</v>
      </c>
      <c r="O22" s="192">
        <v>125</v>
      </c>
      <c r="P22" s="192"/>
      <c r="Q22" s="107"/>
      <c r="R22" s="106">
        <f>ROUND((PI()*D22^2/4*7850/10^9)*H22*G22,2)</f>
        <v>122.73</v>
      </c>
      <c r="S22" s="12"/>
    </row>
    <row r="23" spans="1:19" ht="16.5" customHeight="1">
      <c r="A23" s="192" t="s">
        <v>67</v>
      </c>
      <c r="B23" s="192">
        <v>103</v>
      </c>
      <c r="C23" s="192" t="s">
        <v>68</v>
      </c>
      <c r="D23" s="192">
        <v>12</v>
      </c>
      <c r="E23" s="192">
        <v>3</v>
      </c>
      <c r="F23" s="192">
        <v>32</v>
      </c>
      <c r="G23" s="192">
        <f>F23*E23</f>
        <v>96</v>
      </c>
      <c r="H23" s="193">
        <f>2*(J23+K23)+L23+M23</f>
        <v>1790</v>
      </c>
      <c r="I23" s="194">
        <v>51</v>
      </c>
      <c r="J23" s="192">
        <v>520</v>
      </c>
      <c r="K23" s="192">
        <v>250</v>
      </c>
      <c r="L23" s="192">
        <v>125</v>
      </c>
      <c r="M23" s="192">
        <v>125</v>
      </c>
      <c r="N23" s="192"/>
      <c r="O23" s="192"/>
      <c r="P23" s="192"/>
      <c r="Q23" s="107"/>
      <c r="R23" s="106">
        <f>ROUND((PI()*D23^2/4*7850/10^9)*H23*G23,2)</f>
        <v>152.56</v>
      </c>
      <c r="S23" s="12"/>
    </row>
    <row r="24" spans="1:19" ht="16.5" customHeight="1">
      <c r="A24" s="192" t="s">
        <v>69</v>
      </c>
      <c r="B24" s="192">
        <v>100</v>
      </c>
      <c r="C24" s="192" t="s">
        <v>68</v>
      </c>
      <c r="D24" s="192">
        <v>32</v>
      </c>
      <c r="E24" s="192">
        <v>3</v>
      </c>
      <c r="F24" s="192">
        <v>8</v>
      </c>
      <c r="G24" s="192">
        <f>F24*E24</f>
        <v>24</v>
      </c>
      <c r="H24" s="193">
        <f>J24+K24+L24</f>
        <v>4810</v>
      </c>
      <c r="I24" s="194">
        <v>26</v>
      </c>
      <c r="J24" s="192">
        <v>1600</v>
      </c>
      <c r="K24" s="192">
        <v>650</v>
      </c>
      <c r="L24" s="192">
        <v>2560</v>
      </c>
      <c r="M24" s="192">
        <v>65</v>
      </c>
      <c r="N24" s="192"/>
      <c r="O24" s="192"/>
      <c r="P24" s="192"/>
      <c r="Q24" s="107"/>
      <c r="R24" s="106">
        <f>ROUND((PI()*D24^2/4*7850/10^9)*H24*G24,2)</f>
        <v>728.81</v>
      </c>
      <c r="S24" s="12"/>
    </row>
    <row r="25" spans="1:19" ht="16.5" customHeight="1">
      <c r="A25" s="192" t="s">
        <v>69</v>
      </c>
      <c r="B25" s="192">
        <v>104</v>
      </c>
      <c r="C25" s="192" t="s">
        <v>68</v>
      </c>
      <c r="D25" s="192">
        <v>25</v>
      </c>
      <c r="E25" s="192">
        <v>3</v>
      </c>
      <c r="F25" s="192">
        <v>16</v>
      </c>
      <c r="G25" s="192">
        <f>F25*E25</f>
        <v>48</v>
      </c>
      <c r="H25" s="193">
        <f>J25+K25+L25</f>
        <v>4460</v>
      </c>
      <c r="I25" s="194">
        <v>26</v>
      </c>
      <c r="J25" s="192">
        <v>1250</v>
      </c>
      <c r="K25" s="192">
        <v>510</v>
      </c>
      <c r="L25" s="192">
        <v>2700</v>
      </c>
      <c r="M25" s="192">
        <v>50</v>
      </c>
      <c r="N25" s="192"/>
      <c r="O25" s="192"/>
      <c r="P25" s="192"/>
      <c r="Q25" s="107"/>
      <c r="R25" s="106">
        <f>ROUND((PI()*D25^2/4*7850/10^9)*H25*G25,2)</f>
        <v>824.93</v>
      </c>
      <c r="S25" s="10"/>
    </row>
    <row r="26" spans="1:19" ht="16.5" customHeight="1">
      <c r="A26" s="195" t="s">
        <v>70</v>
      </c>
      <c r="B26" s="196"/>
      <c r="C26" s="196"/>
      <c r="D26" s="196"/>
      <c r="E26" s="196"/>
      <c r="F26" s="196"/>
      <c r="G26" s="196"/>
      <c r="H26" s="197"/>
      <c r="I26" s="196"/>
      <c r="J26" s="196"/>
      <c r="K26" s="196"/>
      <c r="L26" s="196"/>
      <c r="M26" s="196"/>
      <c r="N26" s="196"/>
      <c r="O26" s="196"/>
      <c r="P26" s="196"/>
      <c r="Q26" s="107"/>
      <c r="R26" s="106"/>
      <c r="S26" s="10"/>
    </row>
    <row r="27" spans="1:19" ht="16.5" customHeight="1">
      <c r="A27" s="196"/>
      <c r="B27" s="196"/>
      <c r="C27" s="196"/>
      <c r="D27" s="196"/>
      <c r="E27" s="196"/>
      <c r="F27" s="196"/>
      <c r="G27" s="196"/>
      <c r="H27" s="197"/>
      <c r="I27" s="196"/>
      <c r="J27" s="196"/>
      <c r="K27" s="196"/>
      <c r="L27" s="196"/>
      <c r="M27" s="196"/>
      <c r="N27" s="196"/>
      <c r="O27" s="196"/>
      <c r="P27" s="196"/>
      <c r="Q27" s="107"/>
      <c r="R27" s="106"/>
      <c r="S27" s="10"/>
    </row>
    <row r="28" spans="1:19" ht="16.5" customHeight="1">
      <c r="A28" s="196"/>
      <c r="B28" s="196"/>
      <c r="C28" s="196"/>
      <c r="D28" s="196"/>
      <c r="E28" s="196"/>
      <c r="F28" s="196"/>
      <c r="G28" s="196"/>
      <c r="H28" s="197"/>
      <c r="I28" s="196"/>
      <c r="J28" s="196"/>
      <c r="K28" s="196"/>
      <c r="L28" s="196"/>
      <c r="M28" s="196"/>
      <c r="N28" s="196"/>
      <c r="O28" s="196"/>
      <c r="P28" s="196"/>
      <c r="Q28" s="107"/>
      <c r="R28" s="106"/>
      <c r="S28" s="10"/>
    </row>
    <row r="29" spans="1:19" ht="16.5" customHeight="1">
      <c r="A29" s="196"/>
      <c r="B29" s="196"/>
      <c r="C29" s="196"/>
      <c r="D29" s="196"/>
      <c r="E29" s="196"/>
      <c r="F29" s="196"/>
      <c r="G29" s="196"/>
      <c r="H29" s="197"/>
      <c r="I29" s="196"/>
      <c r="J29" s="196"/>
      <c r="K29" s="196"/>
      <c r="L29" s="196"/>
      <c r="M29" s="196"/>
      <c r="N29" s="196"/>
      <c r="O29" s="196"/>
      <c r="P29" s="196"/>
      <c r="Q29" s="107"/>
      <c r="R29" s="106"/>
      <c r="S29" s="10"/>
    </row>
    <row r="30" spans="1:19" ht="16.5" customHeight="1">
      <c r="A30" s="196"/>
      <c r="B30" s="196"/>
      <c r="C30" s="196"/>
      <c r="D30" s="196"/>
      <c r="E30" s="196"/>
      <c r="F30" s="196"/>
      <c r="G30" s="196"/>
      <c r="H30" s="197"/>
      <c r="I30" s="196"/>
      <c r="J30" s="196"/>
      <c r="K30" s="196"/>
      <c r="L30" s="196"/>
      <c r="M30" s="196"/>
      <c r="N30" s="196"/>
      <c r="O30" s="196"/>
      <c r="P30" s="196"/>
      <c r="Q30" s="107"/>
      <c r="R30" s="106"/>
      <c r="S30" s="10"/>
    </row>
    <row r="31" spans="1:19" ht="16.5" customHeight="1">
      <c r="A31" s="196"/>
      <c r="B31" s="196"/>
      <c r="C31" s="196"/>
      <c r="D31" s="196"/>
      <c r="E31" s="196"/>
      <c r="F31" s="196"/>
      <c r="G31" s="196"/>
      <c r="H31" s="197"/>
      <c r="I31" s="196"/>
      <c r="J31" s="196"/>
      <c r="K31" s="196"/>
      <c r="L31" s="196"/>
      <c r="M31" s="196"/>
      <c r="N31" s="196"/>
      <c r="O31" s="196"/>
      <c r="P31" s="196"/>
      <c r="Q31" s="107"/>
      <c r="R31" s="106"/>
      <c r="S31" s="10"/>
    </row>
    <row r="32" spans="1:19" ht="16.5" customHeight="1">
      <c r="A32" s="196"/>
      <c r="B32" s="196"/>
      <c r="C32" s="196"/>
      <c r="D32" s="196"/>
      <c r="E32" s="196"/>
      <c r="F32" s="196"/>
      <c r="G32" s="196"/>
      <c r="H32" s="197"/>
      <c r="I32" s="196"/>
      <c r="J32" s="196"/>
      <c r="K32" s="196"/>
      <c r="L32" s="196"/>
      <c r="M32" s="196"/>
      <c r="N32" s="196"/>
      <c r="O32" s="196"/>
      <c r="P32" s="196"/>
      <c r="Q32" s="107"/>
      <c r="R32" s="106"/>
      <c r="S32" s="10"/>
    </row>
    <row r="33" spans="1:19" ht="16.5" customHeight="1">
      <c r="A33" s="196"/>
      <c r="B33" s="196"/>
      <c r="C33" s="196"/>
      <c r="D33" s="196"/>
      <c r="E33" s="196"/>
      <c r="F33" s="196"/>
      <c r="G33" s="196"/>
      <c r="H33" s="197"/>
      <c r="I33" s="196"/>
      <c r="J33" s="196"/>
      <c r="K33" s="196"/>
      <c r="L33" s="196"/>
      <c r="M33" s="196"/>
      <c r="N33" s="196"/>
      <c r="O33" s="196"/>
      <c r="P33" s="196"/>
      <c r="Q33" s="107"/>
      <c r="R33" s="106"/>
      <c r="S33" s="10"/>
    </row>
    <row r="34" spans="1:19" ht="16.5" customHeight="1">
      <c r="A34" s="196"/>
      <c r="B34" s="196"/>
      <c r="C34" s="196"/>
      <c r="D34" s="196"/>
      <c r="E34" s="196"/>
      <c r="F34" s="196"/>
      <c r="G34" s="196"/>
      <c r="H34" s="197"/>
      <c r="I34" s="196"/>
      <c r="J34" s="196"/>
      <c r="K34" s="196"/>
      <c r="L34" s="196"/>
      <c r="M34" s="196"/>
      <c r="N34" s="196"/>
      <c r="O34" s="196"/>
      <c r="P34" s="196"/>
      <c r="Q34" s="107"/>
      <c r="R34" s="106"/>
      <c r="S34" s="10"/>
    </row>
    <row r="35" spans="1:19" ht="16.5" customHeight="1">
      <c r="A35" s="196"/>
      <c r="B35" s="196"/>
      <c r="C35" s="196"/>
      <c r="D35" s="196"/>
      <c r="E35" s="196"/>
      <c r="F35" s="196"/>
      <c r="G35" s="196"/>
      <c r="H35" s="197"/>
      <c r="I35" s="196"/>
      <c r="J35" s="196"/>
      <c r="K35" s="196"/>
      <c r="L35" s="196"/>
      <c r="M35" s="196"/>
      <c r="N35" s="196"/>
      <c r="O35" s="196"/>
      <c r="P35" s="196"/>
      <c r="Q35" s="107"/>
      <c r="R35" s="106"/>
      <c r="S35" s="10"/>
    </row>
    <row r="36" spans="1:19" ht="16.5" customHeight="1">
      <c r="A36" s="196"/>
      <c r="B36" s="196"/>
      <c r="C36" s="196"/>
      <c r="D36" s="196"/>
      <c r="E36" s="196"/>
      <c r="F36" s="196"/>
      <c r="G36" s="196"/>
      <c r="H36" s="197"/>
      <c r="I36" s="196"/>
      <c r="J36" s="196"/>
      <c r="K36" s="196"/>
      <c r="L36" s="196"/>
      <c r="M36" s="196"/>
      <c r="N36" s="196"/>
      <c r="O36" s="196"/>
      <c r="P36" s="196"/>
      <c r="Q36" s="107"/>
      <c r="R36" s="106"/>
      <c r="S36" s="10"/>
    </row>
    <row r="37" spans="1:19" ht="16.5" customHeight="1">
      <c r="A37" s="196"/>
      <c r="B37" s="196"/>
      <c r="C37" s="196"/>
      <c r="D37" s="196"/>
      <c r="E37" s="196"/>
      <c r="F37" s="196"/>
      <c r="G37" s="196"/>
      <c r="H37" s="197"/>
      <c r="I37" s="196"/>
      <c r="J37" s="196"/>
      <c r="K37" s="196"/>
      <c r="L37" s="196"/>
      <c r="M37" s="196"/>
      <c r="N37" s="196"/>
      <c r="O37" s="196"/>
      <c r="P37" s="196"/>
      <c r="Q37" s="107"/>
      <c r="R37" s="106"/>
      <c r="S37" s="10"/>
    </row>
    <row r="38" spans="1:19" ht="16.5" customHeight="1">
      <c r="A38" s="196"/>
      <c r="B38" s="196"/>
      <c r="C38" s="196"/>
      <c r="D38" s="196"/>
      <c r="E38" s="196"/>
      <c r="F38" s="196"/>
      <c r="G38" s="196"/>
      <c r="H38" s="197"/>
      <c r="I38" s="196"/>
      <c r="J38" s="196"/>
      <c r="K38" s="196"/>
      <c r="L38" s="196"/>
      <c r="M38" s="196"/>
      <c r="N38" s="196"/>
      <c r="O38" s="196"/>
      <c r="P38" s="196"/>
      <c r="Q38" s="107"/>
      <c r="R38" s="106"/>
      <c r="S38" s="10"/>
    </row>
    <row r="39" spans="1:19" ht="16.5" customHeight="1">
      <c r="A39" s="196"/>
      <c r="B39" s="196"/>
      <c r="C39" s="196"/>
      <c r="D39" s="196"/>
      <c r="E39" s="196"/>
      <c r="F39" s="196"/>
      <c r="G39" s="196"/>
      <c r="H39" s="197"/>
      <c r="I39" s="196"/>
      <c r="J39" s="196"/>
      <c r="K39" s="196"/>
      <c r="L39" s="196"/>
      <c r="M39" s="196"/>
      <c r="N39" s="196"/>
      <c r="O39" s="196"/>
      <c r="P39" s="196"/>
      <c r="Q39" s="107"/>
      <c r="R39" s="106"/>
      <c r="S39" s="10"/>
    </row>
    <row r="40" spans="1:19" ht="16.5" customHeight="1">
      <c r="A40" s="196"/>
      <c r="B40" s="196"/>
      <c r="C40" s="196"/>
      <c r="D40" s="196"/>
      <c r="E40" s="196"/>
      <c r="F40" s="196"/>
      <c r="G40" s="196"/>
      <c r="H40" s="197"/>
      <c r="I40" s="196"/>
      <c r="J40" s="196"/>
      <c r="K40" s="196"/>
      <c r="L40" s="196"/>
      <c r="M40" s="196"/>
      <c r="N40" s="196"/>
      <c r="O40" s="196"/>
      <c r="P40" s="196"/>
      <c r="Q40" s="107"/>
      <c r="R40" s="106"/>
      <c r="S40" s="10"/>
    </row>
    <row r="41" spans="1:19" ht="16.5" customHeight="1">
      <c r="A41" s="196"/>
      <c r="B41" s="196"/>
      <c r="C41" s="196"/>
      <c r="D41" s="196"/>
      <c r="E41" s="196"/>
      <c r="F41" s="196"/>
      <c r="G41" s="196"/>
      <c r="H41" s="197"/>
      <c r="I41" s="196"/>
      <c r="J41" s="196"/>
      <c r="K41" s="196"/>
      <c r="L41" s="196"/>
      <c r="M41" s="196"/>
      <c r="N41" s="196"/>
      <c r="O41" s="196"/>
      <c r="P41" s="196"/>
      <c r="Q41" s="107"/>
      <c r="R41" s="106"/>
      <c r="S41" s="10"/>
    </row>
    <row r="42" spans="1:19" ht="16.5" customHeight="1">
      <c r="A42" s="196"/>
      <c r="B42" s="196"/>
      <c r="C42" s="196"/>
      <c r="D42" s="196"/>
      <c r="E42" s="196"/>
      <c r="F42" s="196"/>
      <c r="G42" s="196"/>
      <c r="H42" s="197"/>
      <c r="I42" s="196"/>
      <c r="J42" s="196"/>
      <c r="K42" s="196"/>
      <c r="L42" s="196"/>
      <c r="M42" s="196"/>
      <c r="N42" s="196"/>
      <c r="O42" s="196"/>
      <c r="P42" s="196"/>
      <c r="Q42" s="107"/>
      <c r="R42" s="106"/>
      <c r="S42" s="10"/>
    </row>
    <row r="43" spans="1:19" ht="16.5" customHeight="1">
      <c r="A43" s="196"/>
      <c r="B43" s="196"/>
      <c r="C43" s="196"/>
      <c r="D43" s="196"/>
      <c r="E43" s="196"/>
      <c r="F43" s="196"/>
      <c r="G43" s="196"/>
      <c r="H43" s="197"/>
      <c r="I43" s="196"/>
      <c r="J43" s="196"/>
      <c r="K43" s="196"/>
      <c r="L43" s="196"/>
      <c r="M43" s="196"/>
      <c r="N43" s="196"/>
      <c r="O43" s="196"/>
      <c r="P43" s="196"/>
      <c r="Q43" s="107"/>
      <c r="R43" s="106"/>
      <c r="S43" s="10"/>
    </row>
    <row r="44" spans="1:19" ht="16.5" customHeight="1">
      <c r="A44" s="196"/>
      <c r="B44" s="196"/>
      <c r="C44" s="196"/>
      <c r="D44" s="196"/>
      <c r="E44" s="196"/>
      <c r="F44" s="196"/>
      <c r="G44" s="196"/>
      <c r="H44" s="197"/>
      <c r="I44" s="196"/>
      <c r="J44" s="196"/>
      <c r="K44" s="196"/>
      <c r="L44" s="196"/>
      <c r="M44" s="196"/>
      <c r="N44" s="196"/>
      <c r="O44" s="196"/>
      <c r="P44" s="196"/>
      <c r="Q44" s="107"/>
      <c r="R44" s="106"/>
      <c r="S44" s="10"/>
    </row>
    <row r="45" spans="1:19" ht="16.5" customHeight="1">
      <c r="A45" s="196"/>
      <c r="B45" s="196"/>
      <c r="C45" s="196"/>
      <c r="D45" s="196"/>
      <c r="E45" s="196"/>
      <c r="F45" s="196"/>
      <c r="G45" s="196"/>
      <c r="H45" s="197"/>
      <c r="I45" s="196"/>
      <c r="J45" s="196"/>
      <c r="K45" s="196"/>
      <c r="L45" s="196"/>
      <c r="M45" s="196"/>
      <c r="N45" s="196"/>
      <c r="O45" s="196"/>
      <c r="P45" s="196"/>
      <c r="Q45" s="107"/>
      <c r="R45" s="106"/>
      <c r="S45" s="10"/>
    </row>
    <row r="46" spans="1:19" ht="16.5" customHeight="1">
      <c r="A46" s="196"/>
      <c r="B46" s="196"/>
      <c r="C46" s="196"/>
      <c r="D46" s="196"/>
      <c r="E46" s="196"/>
      <c r="F46" s="196"/>
      <c r="G46" s="196"/>
      <c r="H46" s="197"/>
      <c r="I46" s="196"/>
      <c r="J46" s="196"/>
      <c r="K46" s="196"/>
      <c r="L46" s="196"/>
      <c r="M46" s="196"/>
      <c r="N46" s="196"/>
      <c r="O46" s="196"/>
      <c r="P46" s="196"/>
      <c r="Q46" s="107"/>
      <c r="R46" s="106"/>
      <c r="S46" s="10"/>
    </row>
    <row r="47" spans="1:20" ht="16.5" customHeight="1">
      <c r="A47" s="196"/>
      <c r="B47" s="196"/>
      <c r="C47" s="196"/>
      <c r="D47" s="196"/>
      <c r="E47" s="196"/>
      <c r="F47" s="196"/>
      <c r="G47" s="196"/>
      <c r="H47" s="197"/>
      <c r="I47" s="196"/>
      <c r="J47" s="196"/>
      <c r="K47" s="196"/>
      <c r="L47" s="196"/>
      <c r="M47" s="196"/>
      <c r="N47" s="196"/>
      <c r="O47" s="196"/>
      <c r="P47" s="196"/>
      <c r="Q47" s="107"/>
      <c r="R47" s="106"/>
      <c r="S47" s="10"/>
      <c r="T47" s="16">
        <v>112</v>
      </c>
    </row>
    <row r="48" spans="1:19" ht="16.5" customHeight="1">
      <c r="A48" s="196"/>
      <c r="B48" s="196"/>
      <c r="C48" s="196"/>
      <c r="D48" s="196"/>
      <c r="E48" s="196"/>
      <c r="F48" s="196"/>
      <c r="G48" s="196"/>
      <c r="H48" s="197"/>
      <c r="I48" s="196"/>
      <c r="J48" s="196"/>
      <c r="K48" s="196"/>
      <c r="L48" s="196"/>
      <c r="M48" s="196"/>
      <c r="N48" s="196"/>
      <c r="O48" s="196"/>
      <c r="P48" s="196"/>
      <c r="Q48" s="107"/>
      <c r="R48" s="106"/>
      <c r="S48" s="10"/>
    </row>
    <row r="49" spans="1:19" ht="16.5" customHeight="1">
      <c r="A49" s="196"/>
      <c r="B49" s="196"/>
      <c r="C49" s="196"/>
      <c r="D49" s="196"/>
      <c r="E49" s="196"/>
      <c r="F49" s="196"/>
      <c r="G49" s="196"/>
      <c r="H49" s="197"/>
      <c r="I49" s="196"/>
      <c r="J49" s="196"/>
      <c r="K49" s="196"/>
      <c r="L49" s="196"/>
      <c r="M49" s="196"/>
      <c r="N49" s="196"/>
      <c r="O49" s="196"/>
      <c r="P49" s="196"/>
      <c r="Q49" s="107"/>
      <c r="R49" s="106"/>
      <c r="S49" s="10"/>
    </row>
    <row r="50" spans="1:19" ht="16.5" customHeight="1">
      <c r="A50" s="196"/>
      <c r="B50" s="196"/>
      <c r="C50" s="196"/>
      <c r="D50" s="196"/>
      <c r="E50" s="196"/>
      <c r="F50" s="196"/>
      <c r="G50" s="196"/>
      <c r="H50" s="197"/>
      <c r="I50" s="196"/>
      <c r="J50" s="196"/>
      <c r="K50" s="196"/>
      <c r="L50" s="196"/>
      <c r="M50" s="196"/>
      <c r="N50" s="196"/>
      <c r="O50" s="196"/>
      <c r="P50" s="196"/>
      <c r="Q50" s="107"/>
      <c r="R50" s="106"/>
      <c r="S50" s="10"/>
    </row>
    <row r="51" spans="1:19" ht="16.5" customHeight="1">
      <c r="A51" s="196"/>
      <c r="B51" s="196"/>
      <c r="C51" s="196"/>
      <c r="D51" s="196"/>
      <c r="E51" s="196"/>
      <c r="F51" s="196"/>
      <c r="G51" s="196"/>
      <c r="H51" s="197"/>
      <c r="I51" s="196"/>
      <c r="J51" s="196"/>
      <c r="K51" s="196"/>
      <c r="L51" s="196"/>
      <c r="M51" s="196"/>
      <c r="N51" s="196"/>
      <c r="O51" s="196"/>
      <c r="P51" s="196"/>
      <c r="Q51" s="107"/>
      <c r="R51" s="106"/>
      <c r="S51" s="10"/>
    </row>
    <row r="52" spans="1:19" ht="16.5" customHeight="1">
      <c r="A52" s="196"/>
      <c r="B52" s="196"/>
      <c r="C52" s="196"/>
      <c r="D52" s="196"/>
      <c r="E52" s="196"/>
      <c r="F52" s="196"/>
      <c r="G52" s="196"/>
      <c r="H52" s="197"/>
      <c r="I52" s="196"/>
      <c r="J52" s="196"/>
      <c r="K52" s="196"/>
      <c r="L52" s="196"/>
      <c r="M52" s="196"/>
      <c r="N52" s="196"/>
      <c r="O52" s="196"/>
      <c r="P52" s="196"/>
      <c r="Q52" s="107"/>
      <c r="R52" s="106"/>
      <c r="S52" s="10"/>
    </row>
    <row r="53" spans="1:19" ht="16.5" customHeight="1">
      <c r="A53" s="196"/>
      <c r="B53" s="196"/>
      <c r="C53" s="196"/>
      <c r="D53" s="196"/>
      <c r="E53" s="196"/>
      <c r="F53" s="196"/>
      <c r="G53" s="196"/>
      <c r="H53" s="197"/>
      <c r="I53" s="196"/>
      <c r="J53" s="196"/>
      <c r="K53" s="196"/>
      <c r="L53" s="196"/>
      <c r="M53" s="196"/>
      <c r="N53" s="196"/>
      <c r="O53" s="196"/>
      <c r="P53" s="196"/>
      <c r="Q53" s="107"/>
      <c r="R53" s="106"/>
      <c r="S53" s="10"/>
    </row>
    <row r="54" spans="1:19" ht="16.5" customHeight="1" thickBot="1">
      <c r="A54" s="196"/>
      <c r="B54" s="196"/>
      <c r="C54" s="196"/>
      <c r="D54" s="196"/>
      <c r="E54" s="196"/>
      <c r="F54" s="196"/>
      <c r="G54" s="196"/>
      <c r="H54" s="197"/>
      <c r="I54" s="196"/>
      <c r="J54" s="196"/>
      <c r="K54" s="196"/>
      <c r="L54" s="196"/>
      <c r="M54" s="196"/>
      <c r="N54" s="196"/>
      <c r="O54" s="196"/>
      <c r="P54" s="196"/>
      <c r="Q54" s="107"/>
      <c r="R54" s="106"/>
      <c r="S54" s="10"/>
    </row>
    <row r="55" spans="1:50" s="23" customFormat="1" ht="18.75" customHeight="1" thickBot="1">
      <c r="A55" s="99"/>
      <c r="B55" s="100"/>
      <c r="C55" s="100"/>
      <c r="D55" s="100"/>
      <c r="E55" s="100"/>
      <c r="F55" s="101"/>
      <c r="G55" s="102"/>
      <c r="H55" s="133"/>
      <c r="I55" s="103"/>
      <c r="J55" s="104"/>
      <c r="K55" s="100"/>
      <c r="L55" s="100"/>
      <c r="M55" s="137" t="s">
        <v>54</v>
      </c>
      <c r="N55" s="138"/>
      <c r="O55" s="138"/>
      <c r="P55" s="139"/>
      <c r="Q55" s="140">
        <f>SUM(R20:R54)</f>
        <v>1962.42</v>
      </c>
      <c r="R55" s="141"/>
      <c r="S55" s="86"/>
      <c r="T55" s="87"/>
      <c r="U55" s="88"/>
      <c r="V55" s="88"/>
      <c r="W55" s="83"/>
      <c r="X55" s="85"/>
      <c r="Y55" s="42"/>
      <c r="Z55" s="85"/>
      <c r="AA55" s="42"/>
      <c r="AB55" s="85"/>
      <c r="AC55" s="42"/>
      <c r="AD55" s="85"/>
      <c r="AE55" s="42"/>
      <c r="AF55" s="77"/>
      <c r="AG55" s="77"/>
      <c r="AH55" s="77"/>
      <c r="AI55" s="77"/>
      <c r="AJ55" s="77"/>
      <c r="AK55" s="77"/>
      <c r="AL55" s="77"/>
      <c r="AM55" s="77"/>
      <c r="AN55" s="77"/>
      <c r="AO55" s="21"/>
      <c r="AP55" s="21"/>
      <c r="AQ55" s="21"/>
      <c r="AR55" s="21"/>
      <c r="AS55" s="21"/>
      <c r="AT55" s="21"/>
      <c r="AU55" s="22"/>
      <c r="AV55" s="22"/>
      <c r="AW55" s="22"/>
      <c r="AX55" s="22"/>
    </row>
    <row r="56" spans="1:50" s="23" customFormat="1" ht="18.75" customHeight="1">
      <c r="A56" s="186" t="s">
        <v>55</v>
      </c>
      <c r="B56" s="187"/>
      <c r="C56" s="187"/>
      <c r="D56" s="188"/>
      <c r="E56" s="184" t="s">
        <v>56</v>
      </c>
      <c r="F56" s="185"/>
      <c r="G56" s="89">
        <v>8</v>
      </c>
      <c r="H56" s="90">
        <v>10</v>
      </c>
      <c r="I56" s="89">
        <v>12</v>
      </c>
      <c r="J56" s="89">
        <v>14</v>
      </c>
      <c r="K56" s="89">
        <v>16</v>
      </c>
      <c r="L56" s="89" t="s">
        <v>66</v>
      </c>
      <c r="M56" s="89">
        <v>20</v>
      </c>
      <c r="N56" s="89">
        <v>25</v>
      </c>
      <c r="O56" s="89">
        <v>32</v>
      </c>
      <c r="P56" s="91">
        <v>40</v>
      </c>
      <c r="Q56" s="182" t="s">
        <v>57</v>
      </c>
      <c r="R56" s="183"/>
      <c r="S56" s="86"/>
      <c r="T56" s="87"/>
      <c r="U56" s="88"/>
      <c r="V56" s="88"/>
      <c r="W56" s="83"/>
      <c r="X56" s="85"/>
      <c r="Y56" s="42"/>
      <c r="Z56" s="85"/>
      <c r="AA56" s="42"/>
      <c r="AB56" s="85"/>
      <c r="AC56" s="42"/>
      <c r="AD56" s="85"/>
      <c r="AE56" s="42"/>
      <c r="AF56" s="77"/>
      <c r="AG56" s="77"/>
      <c r="AH56" s="77"/>
      <c r="AI56" s="77"/>
      <c r="AJ56" s="77"/>
      <c r="AK56" s="77"/>
      <c r="AL56" s="77"/>
      <c r="AM56" s="77"/>
      <c r="AN56" s="77"/>
      <c r="AO56" s="21"/>
      <c r="AP56" s="21"/>
      <c r="AQ56" s="21"/>
      <c r="AR56" s="21"/>
      <c r="AS56" s="21"/>
      <c r="AT56" s="21"/>
      <c r="AU56" s="22"/>
      <c r="AV56" s="22"/>
      <c r="AW56" s="22"/>
      <c r="AX56" s="22"/>
    </row>
    <row r="57" spans="1:50" s="23" customFormat="1" ht="18.75" customHeight="1" thickBot="1">
      <c r="A57" s="189"/>
      <c r="B57" s="190"/>
      <c r="C57" s="190"/>
      <c r="D57" s="191"/>
      <c r="E57" s="184" t="s">
        <v>58</v>
      </c>
      <c r="F57" s="185"/>
      <c r="G57" s="92">
        <f>SUMIF(D:D,G56,R:R)</f>
        <v>0</v>
      </c>
      <c r="H57" s="92">
        <f>SUMIF(D:D,H56,R:R)</f>
        <v>0</v>
      </c>
      <c r="I57" s="92">
        <f>SUMIF(D:D,I56,R:R)</f>
        <v>408.68</v>
      </c>
      <c r="J57" s="92">
        <f>SUMIF(D:D,J56,R:R)</f>
        <v>0</v>
      </c>
      <c r="K57" s="92">
        <f>SUMIF(D:D,K56,R:R)</f>
        <v>0</v>
      </c>
      <c r="L57" s="92">
        <f>SUMIF(D:D,L56,R:R)</f>
        <v>0</v>
      </c>
      <c r="M57" s="92">
        <f>SUMIF(D:D,M56,R:R)</f>
        <v>0</v>
      </c>
      <c r="N57" s="92">
        <f>SUMIF(D:D,N56,R:R)</f>
        <v>824.93</v>
      </c>
      <c r="O57" s="92">
        <f>SUMIF(D:D,O56,R:R)</f>
        <v>728.81</v>
      </c>
      <c r="P57" s="92">
        <f>SUMIF(D:D,P56,R:R)</f>
        <v>0</v>
      </c>
      <c r="Q57" s="180">
        <f>SUM(G57:P57)/1000</f>
        <v>1.9624199999999998</v>
      </c>
      <c r="R57" s="181"/>
      <c r="S57" s="86"/>
      <c r="T57" s="87"/>
      <c r="U57" s="93"/>
      <c r="V57" s="93"/>
      <c r="W57" s="83"/>
      <c r="X57" s="85"/>
      <c r="Y57" s="42"/>
      <c r="Z57" s="85"/>
      <c r="AA57" s="42"/>
      <c r="AB57" s="85"/>
      <c r="AC57" s="42"/>
      <c r="AD57" s="85"/>
      <c r="AE57" s="42"/>
      <c r="AF57" s="77"/>
      <c r="AG57" s="77"/>
      <c r="AH57" s="77"/>
      <c r="AI57" s="77"/>
      <c r="AJ57" s="77"/>
      <c r="AK57" s="77"/>
      <c r="AL57" s="77"/>
      <c r="AM57" s="77"/>
      <c r="AN57" s="77"/>
      <c r="AO57" s="21"/>
      <c r="AP57" s="21"/>
      <c r="AQ57" s="21"/>
      <c r="AR57" s="21"/>
      <c r="AS57" s="21"/>
      <c r="AT57" s="21"/>
      <c r="AU57" s="22"/>
      <c r="AV57" s="22"/>
      <c r="AW57" s="22"/>
      <c r="AX57" s="22"/>
    </row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  <row r="81" ht="17.25" customHeight="1"/>
    <row r="82" ht="17.25" customHeight="1"/>
    <row r="83" ht="17.25" customHeight="1"/>
    <row r="84" ht="17.25" customHeight="1"/>
    <row r="85" ht="17.25" customHeight="1"/>
    <row r="86" ht="17.25" customHeight="1"/>
    <row r="87" ht="17.25" customHeight="1"/>
    <row r="88" ht="17.25" customHeight="1"/>
    <row r="89" ht="17.25" customHeight="1"/>
    <row r="90" ht="17.25" customHeight="1"/>
    <row r="91" ht="17.25" customHeight="1"/>
    <row r="92" ht="17.25" customHeight="1"/>
    <row r="93" ht="17.25" customHeight="1"/>
    <row r="94" ht="17.25" customHeight="1"/>
  </sheetData>
  <sheetProtection/>
  <protectedRanges>
    <protectedRange password="8830" sqref="A29" name="Range1_1"/>
    <protectedRange password="8830" sqref="H55:I55" name="Range1_2_3_1"/>
  </protectedRanges>
  <mergeCells count="40">
    <mergeCell ref="E56:F56"/>
    <mergeCell ref="E57:F57"/>
    <mergeCell ref="A56:D56"/>
    <mergeCell ref="A57:D57"/>
    <mergeCell ref="Q56:R56"/>
    <mergeCell ref="Q57:R57"/>
    <mergeCell ref="Q55:R55"/>
    <mergeCell ref="I10:M10"/>
    <mergeCell ref="I11:J11"/>
    <mergeCell ref="A12:R12"/>
    <mergeCell ref="A13:H13"/>
    <mergeCell ref="J13:R13"/>
    <mergeCell ref="C14:C16"/>
    <mergeCell ref="D14:D16"/>
    <mergeCell ref="I14:I16"/>
    <mergeCell ref="F14:F16"/>
    <mergeCell ref="O5:R5"/>
    <mergeCell ref="G10:H10"/>
    <mergeCell ref="G11:H11"/>
    <mergeCell ref="D4:K4"/>
    <mergeCell ref="D5:K5"/>
    <mergeCell ref="I8:M8"/>
    <mergeCell ref="I9:M9"/>
    <mergeCell ref="D6:M6"/>
    <mergeCell ref="P6:R6"/>
    <mergeCell ref="I7:M7"/>
    <mergeCell ref="M55:P55"/>
    <mergeCell ref="B11:F11"/>
    <mergeCell ref="G7:H7"/>
    <mergeCell ref="G8:H8"/>
    <mergeCell ref="G9:H9"/>
    <mergeCell ref="B7:F7"/>
    <mergeCell ref="B8:F8"/>
    <mergeCell ref="B9:F9"/>
    <mergeCell ref="B10:F10"/>
    <mergeCell ref="E14:E16"/>
    <mergeCell ref="R14:R16"/>
    <mergeCell ref="R17:R18"/>
    <mergeCell ref="G14:G16"/>
    <mergeCell ref="H14:H16"/>
  </mergeCells>
  <conditionalFormatting sqref="Q57">
    <cfRule type="expression" priority="1" dxfId="0" stopIfTrue="1">
      <formula>#REF!</formula>
    </cfRule>
  </conditionalFormatting>
  <conditionalFormatting sqref="A56 Q20:Q56">
    <cfRule type="expression" priority="2" dxfId="0" stopIfTrue="1">
      <formula>#REF!</formula>
    </cfRule>
  </conditionalFormatting>
  <conditionalFormatting sqref="H55:I55">
    <cfRule type="expression" priority="3" dxfId="0" stopIfTrue="1">
      <formula>$K$20</formula>
    </cfRule>
  </conditionalFormatting>
  <conditionalFormatting sqref="I20:I54">
    <cfRule type="expression" priority="4" dxfId="0" stopIfTrue="1">
      <formula>$K$23</formula>
    </cfRule>
  </conditionalFormatting>
  <conditionalFormatting sqref="H21:H45 H47:H50 H54">
    <cfRule type="expression" priority="5" dxfId="0" stopIfTrue="1">
      <formula>$K$29</formula>
    </cfRule>
  </conditionalFormatting>
  <conditionalFormatting sqref="H20">
    <cfRule type="expression" priority="6" dxfId="0" stopIfTrue="1">
      <formula>$J$22</formula>
    </cfRule>
  </conditionalFormatting>
  <printOptions horizontalCentered="1" verticalCentered="1"/>
  <pageMargins left="0.24" right="0.118110236220472" top="0.31" bottom="0.33" header="0.17" footer="0.118110236220472"/>
  <pageSetup horizontalDpi="600" verticalDpi="600" orientation="portrait" paperSize="9" scale="87" r:id="rId2"/>
  <headerFooter alignWithMargins="0">
    <oddHeader xml:space="preserve">&amp;L&amp;"Arial Narrow,Regular"&amp;8&amp;F  (&amp;A)&amp;C&amp;"Arial Narrow,Regular"&amp;8Specifies   * - Multiple Of 5mm &amp; ** - Multiple Of 25mm&amp;"Arial,Regular"&amp;10
&amp;R&amp;"Arial Baltic,Regular"&amp;8 Page &amp;P of &amp;N          &amp;"Arial Narrow,Regular"&amp;10                               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ENGCO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ENGCO</dc:title>
  <dc:subject/>
  <dc:creator>ENGCO</dc:creator>
  <cp:keywords/>
  <dc:description/>
  <cp:lastModifiedBy>Hani</cp:lastModifiedBy>
  <cp:lastPrinted>2008-09-22T11:15:26Z</cp:lastPrinted>
  <dcterms:created xsi:type="dcterms:W3CDTF">2003-09-13T07:17:51Z</dcterms:created>
  <dcterms:modified xsi:type="dcterms:W3CDTF">2012-12-13T09:24:06Z</dcterms:modified>
  <cp:category/>
  <cp:version/>
  <cp:contentType/>
  <cp:contentStatus/>
</cp:coreProperties>
</file>